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18f1c79d3d8cc31/003_マイサイト関連/kumaoyaji.com/"/>
    </mc:Choice>
  </mc:AlternateContent>
  <xr:revisionPtr revIDLastSave="0" documentId="8_{F18B4FE7-A483-4DC7-A189-3EEE7F5ABEFE}" xr6:coauthVersionLast="47" xr6:coauthVersionMax="47" xr10:uidLastSave="{00000000-0000-0000-0000-000000000000}"/>
  <bookViews>
    <workbookView xWindow="23820" yWindow="9915" windowWidth="26550" windowHeight="20220" activeTab="1" xr2:uid="{DEC47015-D6F5-47EC-961A-7E43A5565951}"/>
  </bookViews>
  <sheets>
    <sheet name="分単位Ver" sheetId="1" r:id="rId1"/>
    <sheet name="15分単位Ver" sheetId="2" r:id="rId2"/>
  </sheets>
  <externalReferences>
    <externalReference r:id="rId3"/>
  </externalReferences>
  <definedNames>
    <definedName name="丸">[1]勤怠!$F$17,[1]勤怠!$F$14:$F$15,[1]勤怠!$F$9:$F$12,[1]勤怠!#REF!,[1]勤怠!#REF!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8" i="2" l="1"/>
  <c r="I37" i="2"/>
  <c r="H37" i="2"/>
  <c r="G37" i="2"/>
  <c r="F37" i="2"/>
  <c r="I36" i="2"/>
  <c r="H36" i="2"/>
  <c r="G36" i="2"/>
  <c r="F36" i="2"/>
  <c r="I35" i="2"/>
  <c r="H35" i="2"/>
  <c r="G35" i="2"/>
  <c r="F35" i="2"/>
  <c r="I34" i="2"/>
  <c r="H34" i="2"/>
  <c r="G34" i="2"/>
  <c r="F34" i="2"/>
  <c r="I33" i="2"/>
  <c r="H33" i="2"/>
  <c r="G33" i="2"/>
  <c r="F33" i="2"/>
  <c r="I32" i="2"/>
  <c r="H32" i="2"/>
  <c r="G32" i="2"/>
  <c r="F32" i="2"/>
  <c r="I31" i="2"/>
  <c r="H31" i="2"/>
  <c r="G31" i="2"/>
  <c r="F31" i="2"/>
  <c r="I30" i="2"/>
  <c r="H30" i="2"/>
  <c r="G30" i="2"/>
  <c r="F30" i="2"/>
  <c r="I29" i="2"/>
  <c r="H29" i="2"/>
  <c r="G29" i="2"/>
  <c r="F29" i="2"/>
  <c r="I28" i="2"/>
  <c r="H28" i="2"/>
  <c r="G28" i="2"/>
  <c r="F28" i="2"/>
  <c r="I27" i="2"/>
  <c r="H27" i="2"/>
  <c r="G27" i="2"/>
  <c r="F27" i="2"/>
  <c r="I26" i="2"/>
  <c r="H26" i="2"/>
  <c r="G26" i="2"/>
  <c r="F26" i="2"/>
  <c r="I25" i="2"/>
  <c r="H25" i="2"/>
  <c r="G25" i="2"/>
  <c r="F25" i="2"/>
  <c r="I24" i="2"/>
  <c r="H24" i="2"/>
  <c r="G24" i="2"/>
  <c r="F24" i="2"/>
  <c r="I23" i="2"/>
  <c r="H23" i="2"/>
  <c r="G23" i="2"/>
  <c r="F23" i="2"/>
  <c r="I22" i="2"/>
  <c r="H22" i="2"/>
  <c r="G22" i="2"/>
  <c r="F22" i="2"/>
  <c r="I21" i="2"/>
  <c r="H21" i="2"/>
  <c r="G21" i="2"/>
  <c r="F21" i="2"/>
  <c r="I20" i="2"/>
  <c r="H20" i="2"/>
  <c r="G20" i="2"/>
  <c r="F20" i="2"/>
  <c r="I19" i="2"/>
  <c r="H19" i="2"/>
  <c r="G19" i="2"/>
  <c r="F19" i="2"/>
  <c r="I18" i="2"/>
  <c r="H18" i="2"/>
  <c r="G18" i="2"/>
  <c r="F18" i="2"/>
  <c r="I17" i="2"/>
  <c r="H17" i="2"/>
  <c r="G17" i="2"/>
  <c r="F17" i="2"/>
  <c r="I16" i="2"/>
  <c r="H16" i="2"/>
  <c r="G16" i="2"/>
  <c r="F16" i="2"/>
  <c r="I15" i="2"/>
  <c r="H15" i="2"/>
  <c r="G15" i="2"/>
  <c r="F15" i="2"/>
  <c r="I14" i="2"/>
  <c r="H14" i="2"/>
  <c r="G14" i="2"/>
  <c r="F14" i="2"/>
  <c r="I13" i="2"/>
  <c r="H13" i="2"/>
  <c r="G13" i="2"/>
  <c r="F13" i="2"/>
  <c r="I12" i="2"/>
  <c r="H12" i="2"/>
  <c r="G12" i="2"/>
  <c r="F12" i="2"/>
  <c r="I11" i="2"/>
  <c r="H11" i="2"/>
  <c r="G11" i="2"/>
  <c r="F11" i="2"/>
  <c r="I10" i="2"/>
  <c r="H10" i="2"/>
  <c r="G10" i="2"/>
  <c r="F10" i="2"/>
  <c r="I9" i="2"/>
  <c r="H9" i="2"/>
  <c r="G9" i="2"/>
  <c r="F9" i="2"/>
  <c r="I8" i="2"/>
  <c r="H8" i="2"/>
  <c r="G8" i="2"/>
  <c r="F8" i="2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I7" i="2"/>
  <c r="H7" i="2"/>
  <c r="G7" i="2"/>
  <c r="F7" i="2"/>
  <c r="K8" i="1"/>
  <c r="L8" i="1" s="1"/>
  <c r="C14" i="1"/>
  <c r="K12" i="1"/>
  <c r="P10" i="1"/>
  <c r="O26" i="1"/>
  <c r="V4" i="2"/>
  <c r="V3" i="2"/>
  <c r="P11" i="2"/>
  <c r="T11" i="2" s="1"/>
  <c r="V39" i="2"/>
  <c r="Q37" i="2"/>
  <c r="P37" i="2"/>
  <c r="T37" i="2" s="1"/>
  <c r="O37" i="2"/>
  <c r="N37" i="2"/>
  <c r="K37" i="2"/>
  <c r="L37" i="2" s="1"/>
  <c r="Q36" i="2"/>
  <c r="P36" i="2"/>
  <c r="S36" i="2" s="1"/>
  <c r="O36" i="2"/>
  <c r="N36" i="2"/>
  <c r="K36" i="2"/>
  <c r="M36" i="2" s="1"/>
  <c r="Q35" i="2"/>
  <c r="P35" i="2"/>
  <c r="S35" i="2" s="1"/>
  <c r="O35" i="2"/>
  <c r="N35" i="2"/>
  <c r="K35" i="2"/>
  <c r="M35" i="2" s="1"/>
  <c r="O34" i="2"/>
  <c r="N34" i="2"/>
  <c r="K34" i="2"/>
  <c r="M34" i="2" s="1"/>
  <c r="O33" i="2"/>
  <c r="N33" i="2"/>
  <c r="K33" i="2"/>
  <c r="M33" i="2" s="1"/>
  <c r="O32" i="2"/>
  <c r="N32" i="2"/>
  <c r="K32" i="2"/>
  <c r="M32" i="2" s="1"/>
  <c r="O31" i="2"/>
  <c r="N31" i="2"/>
  <c r="K31" i="2"/>
  <c r="M31" i="2" s="1"/>
  <c r="O30" i="2"/>
  <c r="N30" i="2"/>
  <c r="K30" i="2"/>
  <c r="L30" i="2" s="1"/>
  <c r="O29" i="2"/>
  <c r="N29" i="2"/>
  <c r="K29" i="2"/>
  <c r="M29" i="2" s="1"/>
  <c r="Q28" i="2"/>
  <c r="P28" i="2"/>
  <c r="S28" i="2" s="1"/>
  <c r="O28" i="2"/>
  <c r="N28" i="2"/>
  <c r="K28" i="2"/>
  <c r="M28" i="2" s="1"/>
  <c r="Q27" i="2"/>
  <c r="P27" i="2"/>
  <c r="S27" i="2" s="1"/>
  <c r="O27" i="2"/>
  <c r="N27" i="2"/>
  <c r="K27" i="2"/>
  <c r="M27" i="2" s="1"/>
  <c r="O26" i="2"/>
  <c r="N26" i="2"/>
  <c r="K26" i="2"/>
  <c r="M26" i="2" s="1"/>
  <c r="O25" i="2"/>
  <c r="N25" i="2"/>
  <c r="K25" i="2"/>
  <c r="M25" i="2" s="1"/>
  <c r="O24" i="2"/>
  <c r="N24" i="2"/>
  <c r="K24" i="2"/>
  <c r="M24" i="2" s="1"/>
  <c r="O23" i="2"/>
  <c r="N23" i="2"/>
  <c r="K23" i="2"/>
  <c r="L23" i="2" s="1"/>
  <c r="O22" i="2"/>
  <c r="N22" i="2"/>
  <c r="K22" i="2"/>
  <c r="L22" i="2" s="1"/>
  <c r="Q21" i="2"/>
  <c r="P21" i="2"/>
  <c r="T21" i="2" s="1"/>
  <c r="O21" i="2"/>
  <c r="N21" i="2"/>
  <c r="K21" i="2"/>
  <c r="M21" i="2" s="1"/>
  <c r="Q20" i="2"/>
  <c r="P20" i="2"/>
  <c r="S20" i="2" s="1"/>
  <c r="O20" i="2"/>
  <c r="N20" i="2"/>
  <c r="K20" i="2"/>
  <c r="M20" i="2" s="1"/>
  <c r="O19" i="2"/>
  <c r="N19" i="2"/>
  <c r="K19" i="2"/>
  <c r="L19" i="2" s="1"/>
  <c r="O18" i="2"/>
  <c r="N18" i="2"/>
  <c r="K18" i="2"/>
  <c r="M18" i="2" s="1"/>
  <c r="O17" i="2"/>
  <c r="N17" i="2"/>
  <c r="K17" i="2"/>
  <c r="L17" i="2" s="1"/>
  <c r="O16" i="2"/>
  <c r="N16" i="2"/>
  <c r="K16" i="2"/>
  <c r="M16" i="2" s="1"/>
  <c r="O15" i="2"/>
  <c r="N15" i="2"/>
  <c r="K15" i="2"/>
  <c r="M15" i="2" s="1"/>
  <c r="Q14" i="2"/>
  <c r="P14" i="2"/>
  <c r="T14" i="2" s="1"/>
  <c r="O14" i="2"/>
  <c r="N14" i="2"/>
  <c r="K14" i="2"/>
  <c r="M14" i="2" s="1"/>
  <c r="Q13" i="2"/>
  <c r="P13" i="2"/>
  <c r="T13" i="2" s="1"/>
  <c r="O13" i="2"/>
  <c r="N13" i="2"/>
  <c r="K13" i="2"/>
  <c r="M13" i="2" s="1"/>
  <c r="O12" i="2"/>
  <c r="N12" i="2"/>
  <c r="K12" i="2"/>
  <c r="M12" i="2" s="1"/>
  <c r="Q11" i="2"/>
  <c r="O11" i="2"/>
  <c r="N11" i="2"/>
  <c r="K11" i="2"/>
  <c r="M11" i="2" s="1"/>
  <c r="O10" i="2"/>
  <c r="N10" i="2"/>
  <c r="K10" i="2"/>
  <c r="M10" i="2" s="1"/>
  <c r="O9" i="2"/>
  <c r="N9" i="2"/>
  <c r="K9" i="2"/>
  <c r="M9" i="2" s="1"/>
  <c r="O8" i="2"/>
  <c r="N8" i="2"/>
  <c r="K8" i="2"/>
  <c r="M8" i="2" s="1"/>
  <c r="Q7" i="2"/>
  <c r="P7" i="2"/>
  <c r="S7" i="2" s="1"/>
  <c r="O7" i="2"/>
  <c r="N7" i="2"/>
  <c r="M7" i="2"/>
  <c r="L7" i="2"/>
  <c r="T39" i="1"/>
  <c r="Q11" i="1"/>
  <c r="Q13" i="1"/>
  <c r="Q14" i="1"/>
  <c r="Q20" i="1"/>
  <c r="Q21" i="1"/>
  <c r="Q27" i="1"/>
  <c r="Q35" i="1"/>
  <c r="Q36" i="1"/>
  <c r="Q37" i="1"/>
  <c r="Q7" i="1"/>
  <c r="P7" i="1"/>
  <c r="S7" i="1" s="1"/>
  <c r="P11" i="1"/>
  <c r="R11" i="1" s="1"/>
  <c r="P13" i="1"/>
  <c r="R13" i="1" s="1"/>
  <c r="P14" i="1"/>
  <c r="R14" i="1" s="1"/>
  <c r="P20" i="1"/>
  <c r="R20" i="1" s="1"/>
  <c r="P21" i="1"/>
  <c r="R21" i="1" s="1"/>
  <c r="P27" i="1"/>
  <c r="R27" i="1" s="1"/>
  <c r="P35" i="1"/>
  <c r="R35" i="1" s="1"/>
  <c r="P36" i="1"/>
  <c r="R36" i="1" s="1"/>
  <c r="P37" i="1"/>
  <c r="R37" i="1" s="1"/>
  <c r="K9" i="1"/>
  <c r="K10" i="1"/>
  <c r="K11" i="1"/>
  <c r="M11" i="1" s="1"/>
  <c r="L12" i="1"/>
  <c r="K13" i="1"/>
  <c r="L13" i="1" s="1"/>
  <c r="K14" i="1"/>
  <c r="K15" i="1"/>
  <c r="L15" i="1" s="1"/>
  <c r="K16" i="1"/>
  <c r="L16" i="1" s="1"/>
  <c r="K17" i="1"/>
  <c r="K18" i="1"/>
  <c r="L18" i="1" s="1"/>
  <c r="K19" i="1"/>
  <c r="K20" i="1"/>
  <c r="M20" i="1" s="1"/>
  <c r="K21" i="1"/>
  <c r="L21" i="1" s="1"/>
  <c r="K22" i="1"/>
  <c r="K23" i="1"/>
  <c r="K24" i="1"/>
  <c r="K25" i="1"/>
  <c r="K26" i="1"/>
  <c r="K27" i="1"/>
  <c r="K28" i="1"/>
  <c r="M28" i="1" s="1"/>
  <c r="K29" i="1"/>
  <c r="L29" i="1" s="1"/>
  <c r="K30" i="1"/>
  <c r="K31" i="1"/>
  <c r="L31" i="1" s="1"/>
  <c r="K32" i="1"/>
  <c r="K33" i="1"/>
  <c r="L33" i="1" s="1"/>
  <c r="K34" i="1"/>
  <c r="K35" i="1"/>
  <c r="K36" i="1"/>
  <c r="M36" i="1" s="1"/>
  <c r="K37" i="1"/>
  <c r="L37" i="1" s="1"/>
  <c r="L7" i="1"/>
  <c r="L10" i="1"/>
  <c r="M9" i="1"/>
  <c r="F13" i="1"/>
  <c r="G13" i="1"/>
  <c r="H13" i="1"/>
  <c r="I13" i="1"/>
  <c r="F14" i="1"/>
  <c r="G14" i="1"/>
  <c r="H14" i="1"/>
  <c r="I14" i="1"/>
  <c r="F15" i="1"/>
  <c r="G15" i="1"/>
  <c r="H15" i="1"/>
  <c r="I15" i="1"/>
  <c r="F16" i="1"/>
  <c r="G16" i="1"/>
  <c r="H16" i="1"/>
  <c r="I16" i="1"/>
  <c r="F17" i="1"/>
  <c r="G17" i="1"/>
  <c r="H17" i="1"/>
  <c r="I17" i="1"/>
  <c r="F18" i="1"/>
  <c r="G18" i="1"/>
  <c r="H18" i="1"/>
  <c r="I18" i="1"/>
  <c r="F19" i="1"/>
  <c r="G19" i="1"/>
  <c r="H19" i="1"/>
  <c r="I19" i="1"/>
  <c r="F20" i="1"/>
  <c r="G20" i="1"/>
  <c r="H20" i="1"/>
  <c r="I20" i="1"/>
  <c r="F21" i="1"/>
  <c r="G21" i="1"/>
  <c r="H21" i="1"/>
  <c r="I21" i="1"/>
  <c r="F22" i="1"/>
  <c r="G22" i="1"/>
  <c r="H22" i="1"/>
  <c r="I22" i="1"/>
  <c r="F23" i="1"/>
  <c r="G23" i="1"/>
  <c r="H23" i="1"/>
  <c r="I23" i="1"/>
  <c r="F24" i="1"/>
  <c r="G24" i="1"/>
  <c r="H24" i="1"/>
  <c r="I24" i="1"/>
  <c r="F25" i="1"/>
  <c r="G25" i="1"/>
  <c r="H25" i="1"/>
  <c r="I25" i="1"/>
  <c r="F26" i="1"/>
  <c r="G26" i="1"/>
  <c r="H26" i="1"/>
  <c r="I26" i="1"/>
  <c r="F27" i="1"/>
  <c r="G27" i="1"/>
  <c r="H27" i="1"/>
  <c r="I27" i="1"/>
  <c r="F28" i="1"/>
  <c r="G28" i="1"/>
  <c r="H28" i="1"/>
  <c r="I28" i="1"/>
  <c r="F29" i="1"/>
  <c r="G29" i="1"/>
  <c r="H29" i="1"/>
  <c r="I29" i="1"/>
  <c r="F30" i="1"/>
  <c r="G30" i="1"/>
  <c r="H30" i="1"/>
  <c r="I30" i="1"/>
  <c r="F31" i="1"/>
  <c r="G31" i="1"/>
  <c r="H31" i="1"/>
  <c r="I31" i="1"/>
  <c r="F32" i="1"/>
  <c r="G32" i="1"/>
  <c r="H32" i="1"/>
  <c r="I32" i="1"/>
  <c r="F33" i="1"/>
  <c r="G33" i="1"/>
  <c r="H33" i="1"/>
  <c r="I33" i="1"/>
  <c r="F34" i="1"/>
  <c r="G34" i="1"/>
  <c r="H34" i="1"/>
  <c r="I34" i="1"/>
  <c r="F35" i="1"/>
  <c r="G35" i="1"/>
  <c r="H35" i="1"/>
  <c r="I35" i="1"/>
  <c r="F36" i="1"/>
  <c r="G36" i="1"/>
  <c r="H36" i="1"/>
  <c r="I36" i="1"/>
  <c r="F37" i="1"/>
  <c r="G37" i="1"/>
  <c r="H37" i="1"/>
  <c r="I37" i="1"/>
  <c r="L9" i="1"/>
  <c r="N9" i="1"/>
  <c r="O9" i="1"/>
  <c r="N10" i="1"/>
  <c r="O10" i="1"/>
  <c r="N11" i="1"/>
  <c r="O11" i="1"/>
  <c r="N12" i="1"/>
  <c r="O12" i="1"/>
  <c r="N13" i="1"/>
  <c r="O13" i="1"/>
  <c r="L14" i="1"/>
  <c r="M14" i="1"/>
  <c r="N14" i="1"/>
  <c r="O14" i="1"/>
  <c r="N15" i="1"/>
  <c r="O15" i="1"/>
  <c r="M16" i="1"/>
  <c r="N16" i="1"/>
  <c r="O16" i="1"/>
  <c r="L17" i="1"/>
  <c r="M17" i="1"/>
  <c r="N17" i="1"/>
  <c r="O17" i="1"/>
  <c r="M18" i="1"/>
  <c r="N18" i="1"/>
  <c r="O18" i="1"/>
  <c r="L19" i="1"/>
  <c r="M19" i="1"/>
  <c r="N19" i="1"/>
  <c r="O19" i="1"/>
  <c r="N20" i="1"/>
  <c r="O20" i="1"/>
  <c r="N21" i="1"/>
  <c r="O21" i="1"/>
  <c r="L22" i="1"/>
  <c r="M22" i="1"/>
  <c r="N22" i="1"/>
  <c r="O22" i="1"/>
  <c r="L23" i="1"/>
  <c r="M23" i="1"/>
  <c r="N23" i="1"/>
  <c r="O23" i="1"/>
  <c r="L24" i="1"/>
  <c r="M24" i="1"/>
  <c r="N24" i="1"/>
  <c r="O24" i="1"/>
  <c r="L25" i="1"/>
  <c r="M25" i="1"/>
  <c r="N25" i="1"/>
  <c r="O25" i="1"/>
  <c r="L26" i="1"/>
  <c r="M26" i="1"/>
  <c r="N26" i="1"/>
  <c r="L27" i="1"/>
  <c r="M27" i="1"/>
  <c r="N27" i="1"/>
  <c r="O27" i="1"/>
  <c r="N28" i="1"/>
  <c r="O28" i="1"/>
  <c r="N29" i="1"/>
  <c r="O29" i="1"/>
  <c r="L30" i="1"/>
  <c r="M30" i="1"/>
  <c r="N30" i="1"/>
  <c r="O30" i="1"/>
  <c r="M31" i="1"/>
  <c r="N31" i="1"/>
  <c r="O31" i="1"/>
  <c r="L32" i="1"/>
  <c r="M32" i="1"/>
  <c r="N32" i="1"/>
  <c r="O32" i="1"/>
  <c r="M33" i="1"/>
  <c r="N33" i="1"/>
  <c r="O33" i="1"/>
  <c r="L34" i="1"/>
  <c r="M34" i="1"/>
  <c r="N34" i="1"/>
  <c r="O34" i="1"/>
  <c r="L35" i="1"/>
  <c r="M35" i="1"/>
  <c r="N35" i="1"/>
  <c r="O35" i="1"/>
  <c r="N36" i="1"/>
  <c r="O36" i="1"/>
  <c r="N37" i="1"/>
  <c r="O37" i="1"/>
  <c r="N7" i="1"/>
  <c r="O7" i="1"/>
  <c r="F7" i="1"/>
  <c r="G7" i="1"/>
  <c r="H7" i="1"/>
  <c r="I7" i="1"/>
  <c r="O8" i="1"/>
  <c r="N8" i="1"/>
  <c r="F9" i="1"/>
  <c r="G9" i="1"/>
  <c r="H9" i="1"/>
  <c r="I9" i="1"/>
  <c r="F10" i="1"/>
  <c r="G10" i="1"/>
  <c r="H10" i="1"/>
  <c r="I10" i="1"/>
  <c r="F11" i="1"/>
  <c r="G11" i="1"/>
  <c r="H11" i="1"/>
  <c r="I11" i="1"/>
  <c r="F12" i="1"/>
  <c r="G12" i="1"/>
  <c r="H12" i="1"/>
  <c r="I12" i="1"/>
  <c r="T4" i="1"/>
  <c r="T3" i="1"/>
  <c r="I8" i="1"/>
  <c r="H8" i="1"/>
  <c r="G8" i="1"/>
  <c r="F8" i="1"/>
  <c r="C8" i="1"/>
  <c r="C9" i="1" s="1"/>
  <c r="C10" i="1" s="1"/>
  <c r="C11" i="1" s="1"/>
  <c r="C12" i="1" s="1"/>
  <c r="C13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T28" i="2" l="1"/>
  <c r="T35" i="2"/>
  <c r="U28" i="2"/>
  <c r="U27" i="2"/>
  <c r="U21" i="2"/>
  <c r="U11" i="2"/>
  <c r="U37" i="2"/>
  <c r="T27" i="2"/>
  <c r="U20" i="2"/>
  <c r="U14" i="2"/>
  <c r="U36" i="2"/>
  <c r="T20" i="2"/>
  <c r="T36" i="2"/>
  <c r="U13" i="2"/>
  <c r="T7" i="2"/>
  <c r="U35" i="2"/>
  <c r="L11" i="1"/>
  <c r="L28" i="1"/>
  <c r="P34" i="1"/>
  <c r="L36" i="1"/>
  <c r="L20" i="1"/>
  <c r="M30" i="2"/>
  <c r="P30" i="2" s="1"/>
  <c r="L31" i="2"/>
  <c r="P31" i="2" s="1"/>
  <c r="L16" i="2"/>
  <c r="P16" i="2" s="1"/>
  <c r="M23" i="2"/>
  <c r="P23" i="2" s="1"/>
  <c r="L14" i="2"/>
  <c r="S13" i="2"/>
  <c r="R36" i="2"/>
  <c r="L36" i="2"/>
  <c r="R13" i="2"/>
  <c r="M22" i="2"/>
  <c r="P22" i="2" s="1"/>
  <c r="L15" i="2"/>
  <c r="P15" i="2" s="1"/>
  <c r="L18" i="2"/>
  <c r="P18" i="2" s="1"/>
  <c r="M19" i="2"/>
  <c r="P19" i="2" s="1"/>
  <c r="L20" i="2"/>
  <c r="R21" i="2"/>
  <c r="R28" i="2"/>
  <c r="L10" i="2"/>
  <c r="P10" i="2" s="1"/>
  <c r="R14" i="2"/>
  <c r="L35" i="2"/>
  <c r="L28" i="2"/>
  <c r="R20" i="2"/>
  <c r="S14" i="2"/>
  <c r="S21" i="2"/>
  <c r="L24" i="2"/>
  <c r="P24" i="2" s="1"/>
  <c r="L26" i="2"/>
  <c r="P26" i="2" s="1"/>
  <c r="L32" i="2"/>
  <c r="P32" i="2" s="1"/>
  <c r="L34" i="2"/>
  <c r="P34" i="2" s="1"/>
  <c r="L27" i="2"/>
  <c r="L11" i="2"/>
  <c r="R37" i="2"/>
  <c r="S37" i="2"/>
  <c r="L13" i="2"/>
  <c r="L25" i="2"/>
  <c r="P25" i="2" s="1"/>
  <c r="L29" i="2"/>
  <c r="P29" i="2" s="1"/>
  <c r="L33" i="2"/>
  <c r="P33" i="2" s="1"/>
  <c r="L9" i="2"/>
  <c r="P9" i="2" s="1"/>
  <c r="L21" i="2"/>
  <c r="M17" i="2"/>
  <c r="P17" i="2" s="1"/>
  <c r="M37" i="2"/>
  <c r="R7" i="2"/>
  <c r="L8" i="2"/>
  <c r="P8" i="2" s="1"/>
  <c r="R11" i="2"/>
  <c r="L12" i="2"/>
  <c r="P12" i="2" s="1"/>
  <c r="R27" i="2"/>
  <c r="R35" i="2"/>
  <c r="M8" i="1"/>
  <c r="Q34" i="1"/>
  <c r="R34" i="1" s="1"/>
  <c r="S34" i="1" s="1"/>
  <c r="M21" i="1"/>
  <c r="P25" i="1"/>
  <c r="Q25" i="1" s="1"/>
  <c r="P19" i="1"/>
  <c r="Q19" i="1" s="1"/>
  <c r="R19" i="1" s="1"/>
  <c r="S19" i="1" s="1"/>
  <c r="M29" i="1"/>
  <c r="P29" i="1" s="1"/>
  <c r="P18" i="1"/>
  <c r="Q18" i="1" s="1"/>
  <c r="M13" i="1"/>
  <c r="M37" i="1"/>
  <c r="P9" i="1"/>
  <c r="Q9" i="1" s="1"/>
  <c r="R9" i="1" s="1"/>
  <c r="P23" i="1"/>
  <c r="Q23" i="1" s="1"/>
  <c r="P31" i="1"/>
  <c r="Q31" i="1" s="1"/>
  <c r="P33" i="1"/>
  <c r="Q33" i="1" s="1"/>
  <c r="R33" i="1" s="1"/>
  <c r="S33" i="1" s="1"/>
  <c r="P32" i="1"/>
  <c r="Q32" i="1" s="1"/>
  <c r="P30" i="1"/>
  <c r="Q30" i="1" s="1"/>
  <c r="R30" i="1" s="1"/>
  <c r="S30" i="1" s="1"/>
  <c r="P26" i="1"/>
  <c r="Q26" i="1" s="1"/>
  <c r="P24" i="1"/>
  <c r="Q24" i="1" s="1"/>
  <c r="P22" i="1"/>
  <c r="Q22" i="1" s="1"/>
  <c r="P17" i="1"/>
  <c r="Q17" i="1" s="1"/>
  <c r="P16" i="1"/>
  <c r="Q16" i="1" s="1"/>
  <c r="P28" i="1"/>
  <c r="Q28" i="1" s="1"/>
  <c r="P8" i="1"/>
  <c r="Q8" i="1" s="1"/>
  <c r="M12" i="1"/>
  <c r="P12" i="1" s="1"/>
  <c r="R7" i="1"/>
  <c r="S37" i="1"/>
  <c r="S35" i="1"/>
  <c r="S27" i="1"/>
  <c r="S21" i="1"/>
  <c r="S13" i="1"/>
  <c r="S11" i="1"/>
  <c r="R25" i="1"/>
  <c r="S25" i="1" s="1"/>
  <c r="S36" i="1"/>
  <c r="S20" i="1"/>
  <c r="S14" i="1"/>
  <c r="M15" i="1"/>
  <c r="P15" i="1" s="1"/>
  <c r="M7" i="1"/>
  <c r="M10" i="1"/>
  <c r="Q23" i="2" l="1"/>
  <c r="R23" i="2" s="1"/>
  <c r="S23" i="2" s="1"/>
  <c r="Q15" i="2"/>
  <c r="R15" i="2" s="1"/>
  <c r="S15" i="2" s="1"/>
  <c r="Q16" i="2"/>
  <c r="R16" i="2" s="1"/>
  <c r="S16" i="2" s="1"/>
  <c r="Q32" i="2"/>
  <c r="R32" i="2" s="1"/>
  <c r="S32" i="2" s="1"/>
  <c r="Q31" i="2"/>
  <c r="R31" i="2" s="1"/>
  <c r="S31" i="2" s="1"/>
  <c r="T31" i="2"/>
  <c r="U31" i="2" s="1"/>
  <c r="Q30" i="2"/>
  <c r="R30" i="2" s="1"/>
  <c r="S30" i="2" s="1"/>
  <c r="Q19" i="2"/>
  <c r="R19" i="2" s="1"/>
  <c r="S19" i="2" s="1"/>
  <c r="V40" i="2"/>
  <c r="R18" i="1"/>
  <c r="S18" i="1" s="1"/>
  <c r="Q34" i="2"/>
  <c r="R34" i="2" s="1"/>
  <c r="S34" i="2" s="1"/>
  <c r="Q26" i="2"/>
  <c r="R26" i="2" s="1"/>
  <c r="S26" i="2" s="1"/>
  <c r="Q22" i="2"/>
  <c r="R22" i="2" s="1"/>
  <c r="T22" i="2" s="1"/>
  <c r="U22" i="2" s="1"/>
  <c r="Q24" i="2"/>
  <c r="R24" i="2" s="1"/>
  <c r="T24" i="2" s="1"/>
  <c r="U24" i="2" s="1"/>
  <c r="Q10" i="2"/>
  <c r="R10" i="2" s="1"/>
  <c r="S10" i="2" s="1"/>
  <c r="Q18" i="2"/>
  <c r="R18" i="2" s="1"/>
  <c r="S18" i="2" s="1"/>
  <c r="S11" i="2"/>
  <c r="Q29" i="2"/>
  <c r="Q9" i="2"/>
  <c r="R9" i="2" s="1"/>
  <c r="S9" i="2" s="1"/>
  <c r="Q8" i="2"/>
  <c r="Q17" i="2"/>
  <c r="R17" i="2" s="1"/>
  <c r="S17" i="2" s="1"/>
  <c r="Q12" i="2"/>
  <c r="R12" i="2" s="1"/>
  <c r="S12" i="2" s="1"/>
  <c r="Q25" i="2"/>
  <c r="R25" i="2" s="1"/>
  <c r="S25" i="2" s="1"/>
  <c r="Q33" i="2"/>
  <c r="R33" i="2" s="1"/>
  <c r="S33" i="2" s="1"/>
  <c r="Q29" i="1"/>
  <c r="R29" i="1" s="1"/>
  <c r="S29" i="1" s="1"/>
  <c r="R8" i="1"/>
  <c r="S8" i="1" s="1"/>
  <c r="R23" i="1"/>
  <c r="S23" i="1" s="1"/>
  <c r="R31" i="1"/>
  <c r="S31" i="1" s="1"/>
  <c r="R32" i="1"/>
  <c r="S32" i="1" s="1"/>
  <c r="R28" i="1"/>
  <c r="S28" i="1" s="1"/>
  <c r="R26" i="1"/>
  <c r="S26" i="1" s="1"/>
  <c r="R24" i="1"/>
  <c r="S24" i="1" s="1"/>
  <c r="R22" i="1"/>
  <c r="S22" i="1" s="1"/>
  <c r="R17" i="1"/>
  <c r="S17" i="1" s="1"/>
  <c r="R16" i="1"/>
  <c r="S16" i="1" s="1"/>
  <c r="Q10" i="1"/>
  <c r="T40" i="1"/>
  <c r="S9" i="1"/>
  <c r="Q12" i="1"/>
  <c r="R12" i="1" s="1"/>
  <c r="Q15" i="1"/>
  <c r="R15" i="1" s="1"/>
  <c r="S15" i="1" s="1"/>
  <c r="T16" i="2" l="1"/>
  <c r="U16" i="2" s="1"/>
  <c r="T30" i="2"/>
  <c r="U30" i="2" s="1"/>
  <c r="T33" i="2"/>
  <c r="U33" i="2" s="1"/>
  <c r="T12" i="2"/>
  <c r="U12" i="2" s="1"/>
  <c r="T17" i="2"/>
  <c r="U17" i="2" s="1"/>
  <c r="T15" i="2"/>
  <c r="U15" i="2" s="1"/>
  <c r="T25" i="2"/>
  <c r="U25" i="2" s="1"/>
  <c r="S22" i="2"/>
  <c r="R29" i="2"/>
  <c r="T29" i="2" s="1"/>
  <c r="U29" i="2" s="1"/>
  <c r="T32" i="2"/>
  <c r="U32" i="2" s="1"/>
  <c r="T34" i="2"/>
  <c r="U34" i="2" s="1"/>
  <c r="T26" i="2"/>
  <c r="U26" i="2" s="1"/>
  <c r="T23" i="2"/>
  <c r="U23" i="2" s="1"/>
  <c r="T10" i="2"/>
  <c r="U10" i="2" s="1"/>
  <c r="T19" i="2"/>
  <c r="U19" i="2" s="1"/>
  <c r="T18" i="2"/>
  <c r="U18" i="2" s="1"/>
  <c r="T9" i="2"/>
  <c r="U9" i="2" s="1"/>
  <c r="V41" i="2"/>
  <c r="R8" i="2"/>
  <c r="U8" i="2" s="1"/>
  <c r="S24" i="2"/>
  <c r="T41" i="1"/>
  <c r="R10" i="1"/>
  <c r="T42" i="1" s="1"/>
  <c r="S12" i="1"/>
  <c r="S29" i="2" l="1"/>
  <c r="S8" i="2"/>
  <c r="S10" i="1"/>
  <c r="T43" i="1" s="1"/>
  <c r="V42" i="2" l="1"/>
  <c r="V43" i="2"/>
</calcChain>
</file>

<file path=xl/sharedStrings.xml><?xml version="1.0" encoding="utf-8"?>
<sst xmlns="http://schemas.openxmlformats.org/spreadsheetml/2006/main" count="49" uniqueCount="23">
  <si>
    <t>出勤日</t>
    <rPh sb="0" eb="2">
      <t>シュッキン</t>
    </rPh>
    <rPh sb="2" eb="3">
      <t>ビ</t>
    </rPh>
    <phoneticPr fontId="2"/>
  </si>
  <si>
    <t>出勤</t>
    <rPh sb="0" eb="2">
      <t>シュッキン</t>
    </rPh>
    <phoneticPr fontId="2"/>
  </si>
  <si>
    <t>退勤</t>
    <rPh sb="0" eb="2">
      <t>タイキン</t>
    </rPh>
    <phoneticPr fontId="2"/>
  </si>
  <si>
    <t>休憩</t>
    <rPh sb="0" eb="2">
      <t>キュウケイ</t>
    </rPh>
    <phoneticPr fontId="2"/>
  </si>
  <si>
    <t>中抜け</t>
    <rPh sb="0" eb="2">
      <t>ナカヌ</t>
    </rPh>
    <phoneticPr fontId="2"/>
  </si>
  <si>
    <t>実働</t>
    <rPh sb="0" eb="2">
      <t>ジツドウ</t>
    </rPh>
    <phoneticPr fontId="2"/>
  </si>
  <si>
    <t>定時</t>
    <rPh sb="0" eb="2">
      <t>テイジ</t>
    </rPh>
    <phoneticPr fontId="2"/>
  </si>
  <si>
    <t>残業</t>
    <rPh sb="0" eb="2">
      <t>ザンギョウ</t>
    </rPh>
    <phoneticPr fontId="2"/>
  </si>
  <si>
    <t>備考</t>
    <rPh sb="0" eb="2">
      <t>ビコウ</t>
    </rPh>
    <phoneticPr fontId="2"/>
  </si>
  <si>
    <t>出勤:時</t>
    <rPh sb="0" eb="2">
      <t>シュッキン</t>
    </rPh>
    <rPh sb="3" eb="4">
      <t>ジ</t>
    </rPh>
    <phoneticPr fontId="2"/>
  </si>
  <si>
    <t>出勤:分</t>
    <rPh sb="0" eb="2">
      <t>シュッキン</t>
    </rPh>
    <rPh sb="3" eb="4">
      <t>ブン</t>
    </rPh>
    <phoneticPr fontId="2"/>
  </si>
  <si>
    <t>退勤:時</t>
    <rPh sb="3" eb="4">
      <t>ジ</t>
    </rPh>
    <phoneticPr fontId="2"/>
  </si>
  <si>
    <t>退勤:分</t>
    <rPh sb="3" eb="4">
      <t>ブン</t>
    </rPh>
    <phoneticPr fontId="2"/>
  </si>
  <si>
    <t>休憩:時</t>
    <rPh sb="0" eb="2">
      <t>キュウケイ</t>
    </rPh>
    <rPh sb="3" eb="4">
      <t>ジ</t>
    </rPh>
    <phoneticPr fontId="2"/>
  </si>
  <si>
    <t>休憩:分</t>
    <rPh sb="0" eb="2">
      <t>キュウケイ</t>
    </rPh>
    <rPh sb="3" eb="4">
      <t>フン</t>
    </rPh>
    <phoneticPr fontId="2"/>
  </si>
  <si>
    <t>中抜け:時</t>
    <rPh sb="0" eb="2">
      <t>ナカヌ</t>
    </rPh>
    <rPh sb="4" eb="5">
      <t>ジ</t>
    </rPh>
    <phoneticPr fontId="2"/>
  </si>
  <si>
    <t>中抜け:分</t>
    <rPh sb="0" eb="2">
      <t>ナカヌ</t>
    </rPh>
    <rPh sb="4" eb="5">
      <t>フン</t>
    </rPh>
    <phoneticPr fontId="2"/>
  </si>
  <si>
    <t>出勤日数</t>
    <rPh sb="0" eb="4">
      <t>シュッキンニッスウ</t>
    </rPh>
    <phoneticPr fontId="2"/>
  </si>
  <si>
    <t>このセルのみ入力すればOKです</t>
    <rPh sb="6" eb="8">
      <t>ニュウリョク</t>
    </rPh>
    <phoneticPr fontId="2"/>
  </si>
  <si>
    <t>実働合計</t>
    <rPh sb="0" eb="2">
      <t>ジツドウ</t>
    </rPh>
    <rPh sb="2" eb="4">
      <t>ゴウケイ</t>
    </rPh>
    <phoneticPr fontId="2"/>
  </si>
  <si>
    <t>定時合計</t>
    <rPh sb="0" eb="2">
      <t>テイジ</t>
    </rPh>
    <rPh sb="2" eb="4">
      <t>ゴウケイ</t>
    </rPh>
    <phoneticPr fontId="2"/>
  </si>
  <si>
    <t>残業合計</t>
    <rPh sb="0" eb="2">
      <t>ザンギョウ</t>
    </rPh>
    <rPh sb="2" eb="4">
      <t>ゴウケイ</t>
    </rPh>
    <phoneticPr fontId="2"/>
  </si>
  <si>
    <t>ほかのセルは式が入っているのでいじるとエラーが出ることがあります。</t>
    <rPh sb="6" eb="7">
      <t>シキ</t>
    </rPh>
    <rPh sb="8" eb="9">
      <t>ハイ</t>
    </rPh>
    <rPh sb="23" eb="24">
      <t>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</si>
</sst>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m/dd\(aaa\)"/>
    <numFmt numFmtId="177" formatCode="00&quot;:&quot;00"/>
    <numFmt numFmtId="178" formatCode="0&quot;:&quot;00"/>
    <numFmt numFmtId="179" formatCode="h:mm;@"/>
    <numFmt numFmtId="180" formatCode="[hh]:mm"/>
  </numFmts>
  <fonts count="3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0" fontId="1" fillId="0" borderId="1" xfId="0" applyNumberFormat="1" applyFont="1" applyBorder="1">
      <alignment vertical="center"/>
    </xf>
    <xf numFmtId="2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horizontal="right" vertical="center"/>
    </xf>
    <xf numFmtId="179" fontId="1" fillId="0" borderId="1" xfId="0" applyNumberFormat="1" applyFont="1" applyBorder="1">
      <alignment vertical="center"/>
    </xf>
    <xf numFmtId="20" fontId="1" fillId="0" borderId="0" xfId="0" applyNumberFormat="1" applyFont="1">
      <alignment vertical="center"/>
    </xf>
    <xf numFmtId="179" fontId="1" fillId="0" borderId="0" xfId="0" applyNumberFormat="1" applyFont="1" applyAlignment="1">
      <alignment horizontal="right" vertical="center"/>
    </xf>
    <xf numFmtId="20" fontId="1" fillId="0" borderId="1" xfId="0" applyNumberFormat="1" applyFont="1" applyBorder="1" applyAlignment="1">
      <alignment horizontal="right" vertical="center"/>
    </xf>
    <xf numFmtId="2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18" fontId="1" fillId="0" borderId="0" xfId="0" applyNumberFormat="1" applyFont="1">
      <alignment vertical="center"/>
    </xf>
    <xf numFmtId="20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Continuous" vertical="center"/>
    </xf>
    <xf numFmtId="180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quotePrefix="1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right" vertical="center"/>
    </xf>
    <xf numFmtId="0" fontId="1" fillId="0" borderId="0" xfId="0" applyFont="1" applyBorder="1">
      <alignment vertical="center"/>
    </xf>
    <xf numFmtId="179" fontId="1" fillId="3" borderId="1" xfId="0" applyNumberFormat="1" applyFont="1" applyFill="1" applyBorder="1">
      <alignment vertical="center"/>
    </xf>
    <xf numFmtId="2" fontId="1" fillId="3" borderId="1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勤怠"/>
      <sheetName val="明細"/>
      <sheetName val="Sheet1"/>
    </sheetNames>
    <sheetDataSet>
      <sheetData sheetId="0">
        <row r="9">
          <cell r="F9">
            <v>2</v>
          </cell>
        </row>
        <row r="10">
          <cell r="F10">
            <v>2</v>
          </cell>
        </row>
        <row r="11">
          <cell r="F11">
            <v>2</v>
          </cell>
        </row>
        <row r="12">
          <cell r="F12">
            <v>2</v>
          </cell>
        </row>
        <row r="14">
          <cell r="F14">
            <v>2</v>
          </cell>
        </row>
        <row r="15">
          <cell r="F15">
            <v>2</v>
          </cell>
        </row>
        <row r="17">
          <cell r="F17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EE6EF-E9DF-481F-901C-6A5D5ADC57F3}">
  <dimension ref="C2:X50"/>
  <sheetViews>
    <sheetView zoomScaleNormal="100" workbookViewId="0"/>
  </sheetViews>
  <sheetFormatPr defaultColWidth="7.875" defaultRowHeight="16.149999999999999" customHeight="1" outlineLevelRow="1" outlineLevelCol="1" x14ac:dyDescent="0.4"/>
  <cols>
    <col min="1" max="2" width="8.75" style="1" customWidth="1"/>
    <col min="3" max="3" width="8.625" style="1" bestFit="1" customWidth="1"/>
    <col min="4" max="5" width="7.75" style="1" customWidth="1"/>
    <col min="6" max="9" width="7.75" style="1" hidden="1" customWidth="1" outlineLevel="1"/>
    <col min="10" max="10" width="7.75" style="1" customWidth="1" collapsed="1"/>
    <col min="11" max="11" width="7.75" style="1" customWidth="1"/>
    <col min="12" max="15" width="7.75" style="1" hidden="1" customWidth="1" outlineLevel="1"/>
    <col min="16" max="16" width="7.75" style="1" customWidth="1" collapsed="1"/>
    <col min="17" max="19" width="7.75" style="1" customWidth="1"/>
    <col min="20" max="20" width="12" style="1" customWidth="1"/>
    <col min="21" max="21" width="7.875" style="2"/>
    <col min="22" max="16384" width="7.875" style="1"/>
  </cols>
  <sheetData>
    <row r="2" spans="3:24" ht="16.149999999999999" customHeight="1" x14ac:dyDescent="0.4">
      <c r="S2" s="4" t="s">
        <v>6</v>
      </c>
      <c r="T2" s="26">
        <v>800</v>
      </c>
      <c r="U2" s="17"/>
    </row>
    <row r="3" spans="3:24" ht="16.149999999999999" hidden="1" customHeight="1" outlineLevel="1" x14ac:dyDescent="0.4">
      <c r="T3" s="29" t="str">
        <f>IF(T2&lt;1000,LEFT(T2,1),LEFT(T2,2))</f>
        <v>8</v>
      </c>
    </row>
    <row r="4" spans="3:24" ht="16.149999999999999" hidden="1" customHeight="1" outlineLevel="1" x14ac:dyDescent="0.4">
      <c r="T4" s="29" t="str">
        <f>RIGHT(T2,2)</f>
        <v>00</v>
      </c>
    </row>
    <row r="5" spans="3:24" ht="16.149999999999999" customHeight="1" collapsed="1" x14ac:dyDescent="0.4"/>
    <row r="6" spans="3:24" s="4" customFormat="1" ht="16.149999999999999" customHeight="1" x14ac:dyDescent="0.4">
      <c r="C6" s="3" t="s">
        <v>0</v>
      </c>
      <c r="D6" s="3" t="s">
        <v>1</v>
      </c>
      <c r="E6" s="3" t="s">
        <v>2</v>
      </c>
      <c r="F6" s="29" t="s">
        <v>9</v>
      </c>
      <c r="G6" s="29" t="s">
        <v>10</v>
      </c>
      <c r="H6" s="29" t="s">
        <v>11</v>
      </c>
      <c r="I6" s="29" t="s">
        <v>12</v>
      </c>
      <c r="J6" s="3" t="s">
        <v>4</v>
      </c>
      <c r="K6" s="3" t="s">
        <v>3</v>
      </c>
      <c r="L6" s="29" t="s">
        <v>13</v>
      </c>
      <c r="M6" s="29" t="s">
        <v>14</v>
      </c>
      <c r="N6" s="29" t="s">
        <v>15</v>
      </c>
      <c r="O6" s="29" t="s">
        <v>16</v>
      </c>
      <c r="P6" s="3" t="s">
        <v>5</v>
      </c>
      <c r="Q6" s="3" t="s">
        <v>6</v>
      </c>
      <c r="R6" s="18" t="s">
        <v>7</v>
      </c>
      <c r="S6" s="18"/>
      <c r="T6" s="3" t="s">
        <v>8</v>
      </c>
      <c r="U6" s="2"/>
    </row>
    <row r="7" spans="3:24" ht="16.149999999999999" customHeight="1" x14ac:dyDescent="0.4">
      <c r="C7" s="24">
        <v>45566</v>
      </c>
      <c r="D7" s="25"/>
      <c r="E7" s="26"/>
      <c r="F7" s="29" t="str">
        <f>IF(D7&lt;1000,LEFT(D7,1),LEFT(D7,2))</f>
        <v/>
      </c>
      <c r="G7" s="29" t="str">
        <f>RIGHT(D7,2)</f>
        <v/>
      </c>
      <c r="H7" s="29" t="str">
        <f>IF(E7&lt;1000,LEFT(E7,1),LEFT(E7,2))</f>
        <v/>
      </c>
      <c r="I7" s="29" t="str">
        <f>RIGHT(E7,2)</f>
        <v/>
      </c>
      <c r="J7" s="27"/>
      <c r="K7" s="23"/>
      <c r="L7" s="29" t="str">
        <f>IF(K7="","0",IF(K7&lt;1000,LEFT(K7,1),LEFT(K7,2)))</f>
        <v>0</v>
      </c>
      <c r="M7" s="29">
        <f>IF(K7="",0,(RIGHT(K7,2)))</f>
        <v>0</v>
      </c>
      <c r="N7" s="29" t="str">
        <f>IF(J7="","0",IF(J7&lt;1000,LEFT(J7,1),LEFT(J7,2)))</f>
        <v>0</v>
      </c>
      <c r="O7" s="29">
        <f>IF(J7="",0,(RIGHT(J7,2)))</f>
        <v>0</v>
      </c>
      <c r="P7" s="5" t="str">
        <f>IF(OR(D7="",E7=""),"",TIME(H7,I7,0)-TIME(F7,G7,0)-TIME(L7,M7,0)-TIME(N7,O7,0))</f>
        <v/>
      </c>
      <c r="Q7" s="13" t="str">
        <f>+IF(OR(D7="",E7=""),"",IF(P7&lt;TIME($T$3,$T$4,0),P7,TIME($T$3,$T$4,0)))</f>
        <v/>
      </c>
      <c r="R7" s="10" t="str">
        <f>IF(P7="","",P7-Q7)</f>
        <v/>
      </c>
      <c r="S7" s="6" t="str">
        <f>IF(P7="","",(R7*24))</f>
        <v/>
      </c>
      <c r="T7" s="7"/>
    </row>
    <row r="8" spans="3:24" ht="16.149999999999999" customHeight="1" x14ac:dyDescent="0.4">
      <c r="C8" s="8">
        <f>C7+1</f>
        <v>45567</v>
      </c>
      <c r="D8" s="25">
        <v>800</v>
      </c>
      <c r="E8" s="26">
        <v>1715</v>
      </c>
      <c r="F8" s="29" t="str">
        <f>IF(D8&lt;1000,LEFT(D8,1),LEFT(D8,2))</f>
        <v>8</v>
      </c>
      <c r="G8" s="29" t="str">
        <f>RIGHT(D8,2)</f>
        <v>00</v>
      </c>
      <c r="H8" s="29" t="str">
        <f>IF(E8&lt;1000,LEFT(E8,1),LEFT(E8,2))</f>
        <v>17</v>
      </c>
      <c r="I8" s="29" t="str">
        <f>RIGHT(E8,2)</f>
        <v>15</v>
      </c>
      <c r="J8" s="27">
        <v>200</v>
      </c>
      <c r="K8" s="23">
        <f>+IF(D8="","",100)</f>
        <v>100</v>
      </c>
      <c r="L8" s="29" t="str">
        <f>IF(K8="","0",IF(K8&lt;1000,LEFT(K8,1),LEFT(K8,2)))</f>
        <v>1</v>
      </c>
      <c r="M8" s="29" t="str">
        <f>IF(K8="",0,(RIGHT(K8,2)))</f>
        <v>00</v>
      </c>
      <c r="N8" s="29" t="str">
        <f>IF(J8="","0",IF(J8&lt;1000,LEFT(J8,1),LEFT(J8,2)))</f>
        <v>2</v>
      </c>
      <c r="O8" s="29" t="str">
        <f>IF(J8="",0,(RIGHT(J8,2)))</f>
        <v>00</v>
      </c>
      <c r="P8" s="5">
        <f>IF(OR(D8="",E8=""),"",TIME(H8,I8,0)-TIME(F8,G8,0)-TIME(L8,M8,0)-TIME(N8,O8,0))</f>
        <v>0.26041666666666669</v>
      </c>
      <c r="Q8" s="13">
        <f>+IF(OR(D8="",E8=""),"",IF(P8&lt;TIME($T$3,$T$4,0),P8,TIME($T$3,$T$4,0)))</f>
        <v>0.26041666666666669</v>
      </c>
      <c r="R8" s="10">
        <f t="shared" ref="R8:R37" si="0">IF(P8="","",P8-Q8)</f>
        <v>0</v>
      </c>
      <c r="S8" s="6">
        <f t="shared" ref="S8:S37" si="1">IF(P8="","",(R8*24))</f>
        <v>0</v>
      </c>
      <c r="T8" s="7"/>
      <c r="U8" s="12"/>
      <c r="V8" s="14"/>
      <c r="W8" s="11"/>
    </row>
    <row r="9" spans="3:24" ht="16.149999999999999" customHeight="1" x14ac:dyDescent="0.4">
      <c r="C9" s="8">
        <f t="shared" ref="C9:C37" si="2">C8+1</f>
        <v>45568</v>
      </c>
      <c r="D9" s="25">
        <v>800</v>
      </c>
      <c r="E9" s="26">
        <v>1923</v>
      </c>
      <c r="F9" s="29" t="str">
        <f t="shared" ref="F9:F12" si="3">IF(D9&lt;1000,LEFT(D9,1),LEFT(D9,2))</f>
        <v>8</v>
      </c>
      <c r="G9" s="29" t="str">
        <f t="shared" ref="G9:G12" si="4">RIGHT(D9,2)</f>
        <v>00</v>
      </c>
      <c r="H9" s="29" t="str">
        <f t="shared" ref="H9:H12" si="5">IF(E9&lt;1000,LEFT(E9,1),LEFT(E9,2))</f>
        <v>19</v>
      </c>
      <c r="I9" s="29" t="str">
        <f t="shared" ref="I9:I12" si="6">RIGHT(E9,2)</f>
        <v>23</v>
      </c>
      <c r="J9" s="27"/>
      <c r="K9" s="23">
        <f>+IF(D9="","",100)</f>
        <v>100</v>
      </c>
      <c r="L9" s="29" t="str">
        <f t="shared" ref="L9:L37" si="7">IF(K9="","0",IF(K9&lt;1000,LEFT(K9,1),LEFT(K9,2)))</f>
        <v>1</v>
      </c>
      <c r="M9" s="29" t="str">
        <f t="shared" ref="M9:M37" si="8">IF(K9="",0,(RIGHT(K9,2)))</f>
        <v>00</v>
      </c>
      <c r="N9" s="29" t="str">
        <f>IF(J9="","0",IF(J9&lt;1000,LEFT(J9,1),LEFT(J9,2)))</f>
        <v>0</v>
      </c>
      <c r="O9" s="29">
        <f>IF(J9="",0,(RIGHT(J9,2)))</f>
        <v>0</v>
      </c>
      <c r="P9" s="5">
        <f>IF(OR(D9="",E9=""),"",TIME(H9,I9,0)-TIME(F9,G9,0)-TIME(L9,M9,0)-TIME(N9,O9,0))</f>
        <v>0.43263888888888891</v>
      </c>
      <c r="Q9" s="13">
        <f>+IF(OR(D9="",E9=""),"",IF(P9&lt;TIME($T$3,$T$4,0),P9,TIME($T$3,$T$4,0)))</f>
        <v>0.33333333333333331</v>
      </c>
      <c r="R9" s="10">
        <f t="shared" si="0"/>
        <v>9.9305555555555591E-2</v>
      </c>
      <c r="S9" s="6">
        <f t="shared" si="1"/>
        <v>2.3833333333333342</v>
      </c>
      <c r="T9" s="7"/>
    </row>
    <row r="10" spans="3:24" ht="16.149999999999999" customHeight="1" x14ac:dyDescent="0.4">
      <c r="C10" s="8">
        <f t="shared" si="2"/>
        <v>45569</v>
      </c>
      <c r="D10" s="25">
        <v>913</v>
      </c>
      <c r="E10" s="26">
        <v>1844</v>
      </c>
      <c r="F10" s="29" t="str">
        <f t="shared" si="3"/>
        <v>9</v>
      </c>
      <c r="G10" s="29" t="str">
        <f t="shared" si="4"/>
        <v>13</v>
      </c>
      <c r="H10" s="29" t="str">
        <f t="shared" si="5"/>
        <v>18</v>
      </c>
      <c r="I10" s="29" t="str">
        <f t="shared" si="6"/>
        <v>44</v>
      </c>
      <c r="J10" s="27"/>
      <c r="K10" s="23">
        <f>+IF(D10="","",100)</f>
        <v>100</v>
      </c>
      <c r="L10" s="29" t="str">
        <f t="shared" si="7"/>
        <v>1</v>
      </c>
      <c r="M10" s="29" t="str">
        <f t="shared" si="8"/>
        <v>00</v>
      </c>
      <c r="N10" s="29" t="str">
        <f>IF(J10="","0",IF(J10&lt;1000,LEFT(J10,1),LEFT(J10,2)))</f>
        <v>0</v>
      </c>
      <c r="O10" s="29">
        <f>IF(J10="",0,(RIGHT(J10,2)))</f>
        <v>0</v>
      </c>
      <c r="P10" s="5">
        <f>IF(OR(D10="",E10=""),"",TIME(H10,I10,0)-TIME(F10,G10,0)-TIME(L10,M10,0)-TIME(N10,O10,0))</f>
        <v>0.35486111111111107</v>
      </c>
      <c r="Q10" s="13">
        <f>+IF(OR(D10="",E10=""),"",IF(P10&lt;TIME($T$3,$T$4,0),P10,TIME($T$3,$T$4,0)))</f>
        <v>0.33333333333333331</v>
      </c>
      <c r="R10" s="10">
        <f t="shared" si="0"/>
        <v>2.1527777777777757E-2</v>
      </c>
      <c r="S10" s="6">
        <f t="shared" si="1"/>
        <v>0.51666666666666616</v>
      </c>
      <c r="T10" s="7"/>
    </row>
    <row r="11" spans="3:24" ht="16.149999999999999" customHeight="1" x14ac:dyDescent="0.4">
      <c r="C11" s="8">
        <f t="shared" si="2"/>
        <v>45570</v>
      </c>
      <c r="D11" s="25"/>
      <c r="E11" s="26"/>
      <c r="F11" s="29" t="str">
        <f t="shared" si="3"/>
        <v/>
      </c>
      <c r="G11" s="29" t="str">
        <f t="shared" si="4"/>
        <v/>
      </c>
      <c r="H11" s="29" t="str">
        <f t="shared" si="5"/>
        <v/>
      </c>
      <c r="I11" s="29" t="str">
        <f t="shared" si="6"/>
        <v/>
      </c>
      <c r="J11" s="27"/>
      <c r="K11" s="23" t="str">
        <f>+IF(D11="","",100)</f>
        <v/>
      </c>
      <c r="L11" s="29" t="str">
        <f t="shared" si="7"/>
        <v>0</v>
      </c>
      <c r="M11" s="29">
        <f t="shared" si="8"/>
        <v>0</v>
      </c>
      <c r="N11" s="29" t="str">
        <f>IF(J11="","0",IF(J11&lt;1000,LEFT(J11,1),LEFT(J11,2)))</f>
        <v>0</v>
      </c>
      <c r="O11" s="29">
        <f>IF(J11="",0,(RIGHT(J11,2)))</f>
        <v>0</v>
      </c>
      <c r="P11" s="5" t="str">
        <f>IF(OR(D11="",E11=""),"",TIME(H11,I11,0)-TIME(F11,G11,0)-TIME(L11,M11,0)-TIME(N11,O11,0))</f>
        <v/>
      </c>
      <c r="Q11" s="13" t="str">
        <f>+IF(OR(D11="",E11=""),"",IF(P11&lt;TIME($T$3,$T$4,0),P11,TIME($T$3,$T$4,0)))</f>
        <v/>
      </c>
      <c r="R11" s="10" t="str">
        <f t="shared" si="0"/>
        <v/>
      </c>
      <c r="S11" s="6" t="str">
        <f t="shared" si="1"/>
        <v/>
      </c>
      <c r="T11" s="7"/>
    </row>
    <row r="12" spans="3:24" ht="16.149999999999999" customHeight="1" x14ac:dyDescent="0.4">
      <c r="C12" s="8">
        <f t="shared" si="2"/>
        <v>45571</v>
      </c>
      <c r="D12" s="25">
        <v>756</v>
      </c>
      <c r="E12" s="26">
        <v>1715</v>
      </c>
      <c r="F12" s="29" t="str">
        <f t="shared" si="3"/>
        <v>7</v>
      </c>
      <c r="G12" s="29" t="str">
        <f t="shared" si="4"/>
        <v>56</v>
      </c>
      <c r="H12" s="29" t="str">
        <f t="shared" si="5"/>
        <v>17</v>
      </c>
      <c r="I12" s="29" t="str">
        <f t="shared" si="6"/>
        <v>15</v>
      </c>
      <c r="J12" s="27"/>
      <c r="K12" s="23">
        <f>+IF(D12="","",100)</f>
        <v>100</v>
      </c>
      <c r="L12" s="29" t="str">
        <f t="shared" si="7"/>
        <v>1</v>
      </c>
      <c r="M12" s="29" t="str">
        <f t="shared" si="8"/>
        <v>00</v>
      </c>
      <c r="N12" s="29" t="str">
        <f>IF(J12="","0",IF(J12&lt;1000,LEFT(J12,1),LEFT(J12,2)))</f>
        <v>0</v>
      </c>
      <c r="O12" s="29">
        <f>IF(J12="",0,(RIGHT(J12,2)))</f>
        <v>0</v>
      </c>
      <c r="P12" s="5">
        <f>IF(OR(D12="",E12=""),"",TIME(H12,I12,0)-TIME(F12,G12,0)-TIME(L12,M12,0)-TIME(N12,O12,0))</f>
        <v>0.34652777777777777</v>
      </c>
      <c r="Q12" s="13">
        <f>+IF(OR(D12="",E12=""),"",IF(P12&lt;TIME($T$3,$T$4,0),P12,TIME($T$3,$T$4,0)))</f>
        <v>0.33333333333333331</v>
      </c>
      <c r="R12" s="10">
        <f t="shared" si="0"/>
        <v>1.3194444444444453E-2</v>
      </c>
      <c r="S12" s="6">
        <f t="shared" si="1"/>
        <v>0.31666666666666687</v>
      </c>
      <c r="T12" s="7"/>
      <c r="V12" s="11"/>
      <c r="X12" s="9"/>
    </row>
    <row r="13" spans="3:24" ht="16.149999999999999" customHeight="1" x14ac:dyDescent="0.4">
      <c r="C13" s="8">
        <f t="shared" si="2"/>
        <v>45572</v>
      </c>
      <c r="D13" s="25"/>
      <c r="E13" s="26"/>
      <c r="F13" s="29" t="str">
        <f t="shared" ref="F13:F37" si="9">IF(D13&lt;1000,LEFT(D13,1),LEFT(D13,2))</f>
        <v/>
      </c>
      <c r="G13" s="29" t="str">
        <f t="shared" ref="G13:G37" si="10">RIGHT(D13,2)</f>
        <v/>
      </c>
      <c r="H13" s="29" t="str">
        <f t="shared" ref="H13:H37" si="11">IF(E13&lt;1000,LEFT(E13,1),LEFT(E13,2))</f>
        <v/>
      </c>
      <c r="I13" s="29" t="str">
        <f t="shared" ref="I13:I37" si="12">RIGHT(E13,2)</f>
        <v/>
      </c>
      <c r="J13" s="27"/>
      <c r="K13" s="23" t="str">
        <f>+IF(D13="","",100)</f>
        <v/>
      </c>
      <c r="L13" s="29" t="str">
        <f t="shared" si="7"/>
        <v>0</v>
      </c>
      <c r="M13" s="29">
        <f t="shared" si="8"/>
        <v>0</v>
      </c>
      <c r="N13" s="29" t="str">
        <f>IF(J13="","0",IF(J13&lt;1000,LEFT(J13,1),LEFT(J13,2)))</f>
        <v>0</v>
      </c>
      <c r="O13" s="29">
        <f>IF(J13="",0,(RIGHT(J13,2)))</f>
        <v>0</v>
      </c>
      <c r="P13" s="5" t="str">
        <f>IF(OR(D13="",E13=""),"",TIME(H13,I13,0)-TIME(F13,G13,0)-TIME(L13,M13,0)-TIME(N13,O13,0))</f>
        <v/>
      </c>
      <c r="Q13" s="13" t="str">
        <f>+IF(OR(D13="",E13=""),"",IF(P13&lt;TIME($T$3,$T$4,0),P13,TIME($T$3,$T$4,0)))</f>
        <v/>
      </c>
      <c r="R13" s="10" t="str">
        <f t="shared" si="0"/>
        <v/>
      </c>
      <c r="S13" s="6" t="str">
        <f t="shared" si="1"/>
        <v/>
      </c>
      <c r="T13" s="7"/>
      <c r="X13" s="2"/>
    </row>
    <row r="14" spans="3:24" ht="16.149999999999999" customHeight="1" x14ac:dyDescent="0.4">
      <c r="C14" s="8">
        <f>C13+1</f>
        <v>45573</v>
      </c>
      <c r="D14" s="25"/>
      <c r="E14" s="26"/>
      <c r="F14" s="29" t="str">
        <f t="shared" si="9"/>
        <v/>
      </c>
      <c r="G14" s="29" t="str">
        <f t="shared" si="10"/>
        <v/>
      </c>
      <c r="H14" s="29" t="str">
        <f t="shared" si="11"/>
        <v/>
      </c>
      <c r="I14" s="29" t="str">
        <f t="shared" si="12"/>
        <v/>
      </c>
      <c r="J14" s="27"/>
      <c r="K14" s="23" t="str">
        <f>+IF(D14="","",100)</f>
        <v/>
      </c>
      <c r="L14" s="29" t="str">
        <f t="shared" si="7"/>
        <v>0</v>
      </c>
      <c r="M14" s="29">
        <f t="shared" si="8"/>
        <v>0</v>
      </c>
      <c r="N14" s="29" t="str">
        <f>IF(J14="","0",IF(J14&lt;1000,LEFT(J14,1),LEFT(J14,2)))</f>
        <v>0</v>
      </c>
      <c r="O14" s="29">
        <f>IF(J14="",0,(RIGHT(J14,2)))</f>
        <v>0</v>
      </c>
      <c r="P14" s="5" t="str">
        <f>IF(OR(D14="",E14=""),"",TIME(H14,I14,0)-TIME(F14,G14,0)-TIME(L14,M14,0)-TIME(N14,O14,0))</f>
        <v/>
      </c>
      <c r="Q14" s="13" t="str">
        <f>+IF(OR(D14="",E14=""),"",IF(P14&lt;TIME($T$3,$T$4,0),P14,TIME($T$3,$T$4,0)))</f>
        <v/>
      </c>
      <c r="R14" s="10" t="str">
        <f t="shared" si="0"/>
        <v/>
      </c>
      <c r="S14" s="6" t="str">
        <f t="shared" si="1"/>
        <v/>
      </c>
      <c r="T14" s="7"/>
      <c r="X14" s="2"/>
    </row>
    <row r="15" spans="3:24" ht="16.149999999999999" customHeight="1" x14ac:dyDescent="0.4">
      <c r="C15" s="8">
        <f t="shared" si="2"/>
        <v>45574</v>
      </c>
      <c r="D15" s="25">
        <v>1025</v>
      </c>
      <c r="E15" s="26">
        <v>1715</v>
      </c>
      <c r="F15" s="29" t="str">
        <f t="shared" si="9"/>
        <v>10</v>
      </c>
      <c r="G15" s="29" t="str">
        <f t="shared" si="10"/>
        <v>25</v>
      </c>
      <c r="H15" s="29" t="str">
        <f t="shared" si="11"/>
        <v>17</v>
      </c>
      <c r="I15" s="29" t="str">
        <f t="shared" si="12"/>
        <v>15</v>
      </c>
      <c r="J15" s="27"/>
      <c r="K15" s="23">
        <f>+IF(D15="","",100)</f>
        <v>100</v>
      </c>
      <c r="L15" s="29" t="str">
        <f t="shared" si="7"/>
        <v>1</v>
      </c>
      <c r="M15" s="29" t="str">
        <f t="shared" si="8"/>
        <v>00</v>
      </c>
      <c r="N15" s="29" t="str">
        <f>IF(J15="","0",IF(J15&lt;1000,LEFT(J15,1),LEFT(J15,2)))</f>
        <v>0</v>
      </c>
      <c r="O15" s="29">
        <f>IF(J15="",0,(RIGHT(J15,2)))</f>
        <v>0</v>
      </c>
      <c r="P15" s="5">
        <f>IF(OR(D15="",E15=""),"",TIME(H15,I15,0)-TIME(F15,G15,0)-TIME(L15,M15,0)-TIME(N15,O15,0))</f>
        <v>0.24305555555555555</v>
      </c>
      <c r="Q15" s="13">
        <f>+IF(OR(D15="",E15=""),"",IF(P15&lt;TIME($T$3,$T$4,0),P15,TIME($T$3,$T$4,0)))</f>
        <v>0.24305555555555555</v>
      </c>
      <c r="R15" s="10">
        <f t="shared" si="0"/>
        <v>0</v>
      </c>
      <c r="S15" s="6">
        <f t="shared" si="1"/>
        <v>0</v>
      </c>
      <c r="T15" s="7"/>
      <c r="V15" s="11"/>
      <c r="X15" s="2"/>
    </row>
    <row r="16" spans="3:24" ht="16.149999999999999" customHeight="1" x14ac:dyDescent="0.4">
      <c r="C16" s="8">
        <f t="shared" si="2"/>
        <v>45575</v>
      </c>
      <c r="D16" s="25">
        <v>800</v>
      </c>
      <c r="E16" s="26">
        <v>1716</v>
      </c>
      <c r="F16" s="29" t="str">
        <f t="shared" si="9"/>
        <v>8</v>
      </c>
      <c r="G16" s="29" t="str">
        <f t="shared" si="10"/>
        <v>00</v>
      </c>
      <c r="H16" s="29" t="str">
        <f t="shared" si="11"/>
        <v>17</v>
      </c>
      <c r="I16" s="29" t="str">
        <f t="shared" si="12"/>
        <v>16</v>
      </c>
      <c r="J16" s="27">
        <v>210</v>
      </c>
      <c r="K16" s="23">
        <f>+IF(D16="","",100)</f>
        <v>100</v>
      </c>
      <c r="L16" s="29" t="str">
        <f t="shared" si="7"/>
        <v>1</v>
      </c>
      <c r="M16" s="29" t="str">
        <f t="shared" si="8"/>
        <v>00</v>
      </c>
      <c r="N16" s="29" t="str">
        <f>IF(J16="","0",IF(J16&lt;1000,LEFT(J16,1),LEFT(J16,2)))</f>
        <v>2</v>
      </c>
      <c r="O16" s="29" t="str">
        <f>IF(J16="",0,(RIGHT(J16,2)))</f>
        <v>10</v>
      </c>
      <c r="P16" s="5">
        <f>IF(OR(D16="",E16=""),"",TIME(H16,I16,0)-TIME(F16,G16,0)-TIME(L16,M16,0)-TIME(N16,O16,0))</f>
        <v>0.25416666666666665</v>
      </c>
      <c r="Q16" s="13">
        <f>+IF(OR(D16="",E16=""),"",IF(P16&lt;TIME($T$3,$T$4,0),P16,TIME($T$3,$T$4,0)))</f>
        <v>0.25416666666666665</v>
      </c>
      <c r="R16" s="10">
        <f t="shared" si="0"/>
        <v>0</v>
      </c>
      <c r="S16" s="6">
        <f t="shared" si="1"/>
        <v>0</v>
      </c>
      <c r="T16" s="7"/>
      <c r="X16" s="2"/>
    </row>
    <row r="17" spans="3:24" ht="16.149999999999999" customHeight="1" x14ac:dyDescent="0.4">
      <c r="C17" s="8">
        <f t="shared" si="2"/>
        <v>45576</v>
      </c>
      <c r="D17" s="25">
        <v>722</v>
      </c>
      <c r="E17" s="26">
        <v>1654</v>
      </c>
      <c r="F17" s="29" t="str">
        <f t="shared" si="9"/>
        <v>7</v>
      </c>
      <c r="G17" s="29" t="str">
        <f t="shared" si="10"/>
        <v>22</v>
      </c>
      <c r="H17" s="29" t="str">
        <f t="shared" si="11"/>
        <v>16</v>
      </c>
      <c r="I17" s="29" t="str">
        <f t="shared" si="12"/>
        <v>54</v>
      </c>
      <c r="J17" s="27"/>
      <c r="K17" s="23">
        <f>+IF(D17="","",100)</f>
        <v>100</v>
      </c>
      <c r="L17" s="29" t="str">
        <f t="shared" si="7"/>
        <v>1</v>
      </c>
      <c r="M17" s="29" t="str">
        <f t="shared" si="8"/>
        <v>00</v>
      </c>
      <c r="N17" s="29" t="str">
        <f>IF(J17="","0",IF(J17&lt;1000,LEFT(J17,1),LEFT(J17,2)))</f>
        <v>0</v>
      </c>
      <c r="O17" s="29">
        <f>IF(J17="",0,(RIGHT(J17,2)))</f>
        <v>0</v>
      </c>
      <c r="P17" s="5">
        <f>IF(OR(D17="",E17=""),"",TIME(H17,I17,0)-TIME(F17,G17,0)-TIME(L17,M17,0)-TIME(N17,O17,0))</f>
        <v>0.35555555555555557</v>
      </c>
      <c r="Q17" s="13">
        <f>+IF(OR(D17="",E17=""),"",IF(P17&lt;TIME($T$3,$T$4,0),P17,TIME($T$3,$T$4,0)))</f>
        <v>0.33333333333333331</v>
      </c>
      <c r="R17" s="10">
        <f t="shared" si="0"/>
        <v>2.2222222222222254E-2</v>
      </c>
      <c r="S17" s="6">
        <f>IF(P17="","",(R17*24))</f>
        <v>0.5333333333333341</v>
      </c>
      <c r="T17" s="7"/>
      <c r="X17" s="2"/>
    </row>
    <row r="18" spans="3:24" ht="16.149999999999999" customHeight="1" x14ac:dyDescent="0.4">
      <c r="C18" s="8">
        <f t="shared" si="2"/>
        <v>45577</v>
      </c>
      <c r="D18" s="25">
        <v>1302</v>
      </c>
      <c r="E18" s="26">
        <v>2225</v>
      </c>
      <c r="F18" s="29" t="str">
        <f t="shared" si="9"/>
        <v>13</v>
      </c>
      <c r="G18" s="29" t="str">
        <f t="shared" si="10"/>
        <v>02</v>
      </c>
      <c r="H18" s="29" t="str">
        <f t="shared" si="11"/>
        <v>22</v>
      </c>
      <c r="I18" s="29" t="str">
        <f t="shared" si="12"/>
        <v>25</v>
      </c>
      <c r="J18" s="27"/>
      <c r="K18" s="23">
        <f>+IF(D18="","",100)</f>
        <v>100</v>
      </c>
      <c r="L18" s="29" t="str">
        <f t="shared" si="7"/>
        <v>1</v>
      </c>
      <c r="M18" s="29" t="str">
        <f t="shared" si="8"/>
        <v>00</v>
      </c>
      <c r="N18" s="29" t="str">
        <f>IF(J18="","0",IF(J18&lt;1000,LEFT(J18,1),LEFT(J18,2)))</f>
        <v>0</v>
      </c>
      <c r="O18" s="29">
        <f>IF(J18="",0,(RIGHT(J18,2)))</f>
        <v>0</v>
      </c>
      <c r="P18" s="5">
        <f>IF(OR(D18="",E18=""),"",TIME(H18,I18,0)-TIME(F18,G18,0)-TIME(L18,M18,0)-TIME(N18,O18,0))</f>
        <v>0.34930555555555559</v>
      </c>
      <c r="Q18" s="13">
        <f>+IF(OR(D18="",E18=""),"",IF(P18&lt;TIME($T$3,$T$4,0),P18,TIME($T$3,$T$4,0)))</f>
        <v>0.33333333333333331</v>
      </c>
      <c r="R18" s="10">
        <f t="shared" si="0"/>
        <v>1.5972222222222276E-2</v>
      </c>
      <c r="S18" s="6">
        <f t="shared" si="1"/>
        <v>0.38333333333333464</v>
      </c>
      <c r="T18" s="7"/>
      <c r="X18" s="2"/>
    </row>
    <row r="19" spans="3:24" ht="16.149999999999999" customHeight="1" x14ac:dyDescent="0.4">
      <c r="C19" s="8">
        <f t="shared" si="2"/>
        <v>45578</v>
      </c>
      <c r="D19" s="25">
        <v>800</v>
      </c>
      <c r="E19" s="26">
        <v>1715</v>
      </c>
      <c r="F19" s="29" t="str">
        <f t="shared" si="9"/>
        <v>8</v>
      </c>
      <c r="G19" s="29" t="str">
        <f t="shared" si="10"/>
        <v>00</v>
      </c>
      <c r="H19" s="29" t="str">
        <f t="shared" si="11"/>
        <v>17</v>
      </c>
      <c r="I19" s="29" t="str">
        <f t="shared" si="12"/>
        <v>15</v>
      </c>
      <c r="J19" s="27"/>
      <c r="K19" s="23">
        <f>+IF(D19="","",100)</f>
        <v>100</v>
      </c>
      <c r="L19" s="29" t="str">
        <f t="shared" si="7"/>
        <v>1</v>
      </c>
      <c r="M19" s="29" t="str">
        <f t="shared" si="8"/>
        <v>00</v>
      </c>
      <c r="N19" s="29" t="str">
        <f>IF(J19="","0",IF(J19&lt;1000,LEFT(J19,1),LEFT(J19,2)))</f>
        <v>0</v>
      </c>
      <c r="O19" s="29">
        <f>IF(J19="",0,(RIGHT(J19,2)))</f>
        <v>0</v>
      </c>
      <c r="P19" s="5">
        <f>IF(OR(D19="",E19=""),"",TIME(H19,I19,0)-TIME(F19,G19,0)-TIME(L19,M19,0)-TIME(N19,O19,0))</f>
        <v>0.34375</v>
      </c>
      <c r="Q19" s="13">
        <f>+IF(OR(D19="",E19=""),"",IF(P19&lt;TIME($T$3,$T$4,0),P19,TIME($T$3,$T$4,0)))</f>
        <v>0.33333333333333331</v>
      </c>
      <c r="R19" s="10">
        <f t="shared" si="0"/>
        <v>1.0416666666666685E-2</v>
      </c>
      <c r="S19" s="6">
        <f t="shared" si="1"/>
        <v>0.25000000000000044</v>
      </c>
      <c r="T19" s="7"/>
      <c r="X19" s="2"/>
    </row>
    <row r="20" spans="3:24" ht="16.149999999999999" customHeight="1" x14ac:dyDescent="0.4">
      <c r="C20" s="8">
        <f t="shared" si="2"/>
        <v>45579</v>
      </c>
      <c r="D20" s="25"/>
      <c r="E20" s="26"/>
      <c r="F20" s="29" t="str">
        <f t="shared" si="9"/>
        <v/>
      </c>
      <c r="G20" s="29" t="str">
        <f t="shared" si="10"/>
        <v/>
      </c>
      <c r="H20" s="29" t="str">
        <f t="shared" si="11"/>
        <v/>
      </c>
      <c r="I20" s="29" t="str">
        <f t="shared" si="12"/>
        <v/>
      </c>
      <c r="J20" s="27"/>
      <c r="K20" s="23" t="str">
        <f>+IF(D20="","",100)</f>
        <v/>
      </c>
      <c r="L20" s="29" t="str">
        <f t="shared" si="7"/>
        <v>0</v>
      </c>
      <c r="M20" s="29">
        <f t="shared" si="8"/>
        <v>0</v>
      </c>
      <c r="N20" s="29" t="str">
        <f>IF(J20="","0",IF(J20&lt;1000,LEFT(J20,1),LEFT(J20,2)))</f>
        <v>0</v>
      </c>
      <c r="O20" s="29">
        <f>IF(J20="",0,(RIGHT(J20,2)))</f>
        <v>0</v>
      </c>
      <c r="P20" s="5" t="str">
        <f>IF(OR(D20="",E20=""),"",TIME(H20,I20,0)-TIME(F20,G20,0)-TIME(L20,M20,0)-TIME(N20,O20,0))</f>
        <v/>
      </c>
      <c r="Q20" s="13" t="str">
        <f>+IF(OR(D20="",E20=""),"",IF(P20&lt;TIME($T$3,$T$4,0),P20,TIME($T$3,$T$4,0)))</f>
        <v/>
      </c>
      <c r="R20" s="10" t="str">
        <f t="shared" si="0"/>
        <v/>
      </c>
      <c r="S20" s="6" t="str">
        <f t="shared" si="1"/>
        <v/>
      </c>
      <c r="T20" s="7"/>
    </row>
    <row r="21" spans="3:24" ht="16.149999999999999" customHeight="1" x14ac:dyDescent="0.4">
      <c r="C21" s="8">
        <f t="shared" si="2"/>
        <v>45580</v>
      </c>
      <c r="D21" s="25"/>
      <c r="E21" s="26"/>
      <c r="F21" s="29" t="str">
        <f t="shared" si="9"/>
        <v/>
      </c>
      <c r="G21" s="29" t="str">
        <f t="shared" si="10"/>
        <v/>
      </c>
      <c r="H21" s="29" t="str">
        <f t="shared" si="11"/>
        <v/>
      </c>
      <c r="I21" s="29" t="str">
        <f t="shared" si="12"/>
        <v/>
      </c>
      <c r="J21" s="27"/>
      <c r="K21" s="23" t="str">
        <f>+IF(D21="","",100)</f>
        <v/>
      </c>
      <c r="L21" s="29" t="str">
        <f t="shared" si="7"/>
        <v>0</v>
      </c>
      <c r="M21" s="29">
        <f t="shared" si="8"/>
        <v>0</v>
      </c>
      <c r="N21" s="29" t="str">
        <f>IF(J21="","0",IF(J21&lt;1000,LEFT(J21,1),LEFT(J21,2)))</f>
        <v>0</v>
      </c>
      <c r="O21" s="29">
        <f>IF(J21="",0,(RIGHT(J21,2)))</f>
        <v>0</v>
      </c>
      <c r="P21" s="5" t="str">
        <f>IF(OR(D21="",E21=""),"",TIME(H21,I21,0)-TIME(F21,G21,0)-TIME(L21,M21,0)-TIME(N21,O21,0))</f>
        <v/>
      </c>
      <c r="Q21" s="13" t="str">
        <f>+IF(OR(D21="",E21=""),"",IF(P21&lt;TIME($T$3,$T$4,0),P21,TIME($T$3,$T$4,0)))</f>
        <v/>
      </c>
      <c r="R21" s="10" t="str">
        <f t="shared" si="0"/>
        <v/>
      </c>
      <c r="S21" s="6" t="str">
        <f t="shared" si="1"/>
        <v/>
      </c>
      <c r="T21" s="7"/>
    </row>
    <row r="22" spans="3:24" ht="16.149999999999999" customHeight="1" x14ac:dyDescent="0.4">
      <c r="C22" s="8">
        <f t="shared" si="2"/>
        <v>45581</v>
      </c>
      <c r="D22" s="25">
        <v>800</v>
      </c>
      <c r="E22" s="26">
        <v>1852</v>
      </c>
      <c r="F22" s="29" t="str">
        <f t="shared" si="9"/>
        <v>8</v>
      </c>
      <c r="G22" s="29" t="str">
        <f t="shared" si="10"/>
        <v>00</v>
      </c>
      <c r="H22" s="29" t="str">
        <f t="shared" si="11"/>
        <v>18</v>
      </c>
      <c r="I22" s="29" t="str">
        <f t="shared" si="12"/>
        <v>52</v>
      </c>
      <c r="J22" s="27"/>
      <c r="K22" s="23">
        <f>+IF(D22="","",100)</f>
        <v>100</v>
      </c>
      <c r="L22" s="29" t="str">
        <f t="shared" si="7"/>
        <v>1</v>
      </c>
      <c r="M22" s="29" t="str">
        <f t="shared" si="8"/>
        <v>00</v>
      </c>
      <c r="N22" s="29" t="str">
        <f>IF(J22="","0",IF(J22&lt;1000,LEFT(J22,1),LEFT(J22,2)))</f>
        <v>0</v>
      </c>
      <c r="O22" s="29">
        <f>IF(J22="",0,(RIGHT(J22,2)))</f>
        <v>0</v>
      </c>
      <c r="P22" s="5">
        <f>IF(OR(D22="",E22=""),"",TIME(H22,I22,0)-TIME(F22,G22,0)-TIME(L22,M22,0)-TIME(N22,O22,0))</f>
        <v>0.41111111111111109</v>
      </c>
      <c r="Q22" s="13">
        <f>+IF(OR(D22="",E22=""),"",IF(P22&lt;TIME($T$3,$T$4,0),P22,TIME($T$3,$T$4,0)))</f>
        <v>0.33333333333333331</v>
      </c>
      <c r="R22" s="10">
        <f t="shared" si="0"/>
        <v>7.7777777777777779E-2</v>
      </c>
      <c r="S22" s="6">
        <f t="shared" si="1"/>
        <v>1.8666666666666667</v>
      </c>
      <c r="T22" s="7"/>
    </row>
    <row r="23" spans="3:24" ht="16.149999999999999" customHeight="1" x14ac:dyDescent="0.4">
      <c r="C23" s="8">
        <f t="shared" si="2"/>
        <v>45582</v>
      </c>
      <c r="D23" s="25">
        <v>800</v>
      </c>
      <c r="E23" s="26">
        <v>1815</v>
      </c>
      <c r="F23" s="29" t="str">
        <f t="shared" si="9"/>
        <v>8</v>
      </c>
      <c r="G23" s="29" t="str">
        <f t="shared" si="10"/>
        <v>00</v>
      </c>
      <c r="H23" s="29" t="str">
        <f t="shared" si="11"/>
        <v>18</v>
      </c>
      <c r="I23" s="29" t="str">
        <f t="shared" si="12"/>
        <v>15</v>
      </c>
      <c r="J23" s="27"/>
      <c r="K23" s="23">
        <f>+IF(D23="","",100)</f>
        <v>100</v>
      </c>
      <c r="L23" s="29" t="str">
        <f t="shared" si="7"/>
        <v>1</v>
      </c>
      <c r="M23" s="29" t="str">
        <f t="shared" si="8"/>
        <v>00</v>
      </c>
      <c r="N23" s="29" t="str">
        <f>IF(J23="","0",IF(J23&lt;1000,LEFT(J23,1),LEFT(J23,2)))</f>
        <v>0</v>
      </c>
      <c r="O23" s="29">
        <f>IF(J23="",0,(RIGHT(J23,2)))</f>
        <v>0</v>
      </c>
      <c r="P23" s="5">
        <f>IF(OR(D23="",E23=""),"",TIME(H23,I23,0)-TIME(F23,G23,0)-TIME(L23,M23,0)-TIME(N23,O23,0))</f>
        <v>0.38541666666666663</v>
      </c>
      <c r="Q23" s="13">
        <f>+IF(OR(D23="",E23=""),"",IF(P23&lt;TIME($T$3,$T$4,0),P23,TIME($T$3,$T$4,0)))</f>
        <v>0.33333333333333331</v>
      </c>
      <c r="R23" s="10">
        <f t="shared" si="0"/>
        <v>5.2083333333333315E-2</v>
      </c>
      <c r="S23" s="6">
        <f t="shared" si="1"/>
        <v>1.2499999999999996</v>
      </c>
      <c r="T23" s="7"/>
    </row>
    <row r="24" spans="3:24" ht="16.149999999999999" customHeight="1" x14ac:dyDescent="0.4">
      <c r="C24" s="8">
        <f t="shared" si="2"/>
        <v>45583</v>
      </c>
      <c r="D24" s="25">
        <v>800</v>
      </c>
      <c r="E24" s="26">
        <v>1745</v>
      </c>
      <c r="F24" s="29" t="str">
        <f t="shared" si="9"/>
        <v>8</v>
      </c>
      <c r="G24" s="29" t="str">
        <f t="shared" si="10"/>
        <v>00</v>
      </c>
      <c r="H24" s="29" t="str">
        <f t="shared" si="11"/>
        <v>17</v>
      </c>
      <c r="I24" s="29" t="str">
        <f t="shared" si="12"/>
        <v>45</v>
      </c>
      <c r="J24" s="27"/>
      <c r="K24" s="23">
        <f>+IF(D24="","",100)</f>
        <v>100</v>
      </c>
      <c r="L24" s="29" t="str">
        <f t="shared" si="7"/>
        <v>1</v>
      </c>
      <c r="M24" s="29" t="str">
        <f t="shared" si="8"/>
        <v>00</v>
      </c>
      <c r="N24" s="29" t="str">
        <f>IF(J24="","0",IF(J24&lt;1000,LEFT(J24,1),LEFT(J24,2)))</f>
        <v>0</v>
      </c>
      <c r="O24" s="29">
        <f>IF(J24="",0,(RIGHT(J24,2)))</f>
        <v>0</v>
      </c>
      <c r="P24" s="5">
        <f>IF(OR(D24="",E24=""),"",TIME(H24,I24,0)-TIME(F24,G24,0)-TIME(L24,M24,0)-TIME(N24,O24,0))</f>
        <v>0.36458333333333337</v>
      </c>
      <c r="Q24" s="13">
        <f>+IF(OR(D24="",E24=""),"",IF(P24&lt;TIME($T$3,$T$4,0),P24,TIME($T$3,$T$4,0)))</f>
        <v>0.33333333333333331</v>
      </c>
      <c r="R24" s="10">
        <f t="shared" si="0"/>
        <v>3.1250000000000056E-2</v>
      </c>
      <c r="S24" s="6">
        <f t="shared" si="1"/>
        <v>0.75000000000000133</v>
      </c>
      <c r="T24" s="7"/>
    </row>
    <row r="25" spans="3:24" ht="16.149999999999999" customHeight="1" x14ac:dyDescent="0.4">
      <c r="C25" s="8">
        <f t="shared" si="2"/>
        <v>45584</v>
      </c>
      <c r="D25" s="25">
        <v>800</v>
      </c>
      <c r="E25" s="26">
        <v>1835</v>
      </c>
      <c r="F25" s="29" t="str">
        <f t="shared" si="9"/>
        <v>8</v>
      </c>
      <c r="G25" s="29" t="str">
        <f t="shared" si="10"/>
        <v>00</v>
      </c>
      <c r="H25" s="29" t="str">
        <f t="shared" si="11"/>
        <v>18</v>
      </c>
      <c r="I25" s="29" t="str">
        <f t="shared" si="12"/>
        <v>35</v>
      </c>
      <c r="J25" s="27"/>
      <c r="K25" s="23">
        <f>+IF(D25="","",100)</f>
        <v>100</v>
      </c>
      <c r="L25" s="29" t="str">
        <f t="shared" si="7"/>
        <v>1</v>
      </c>
      <c r="M25" s="29" t="str">
        <f t="shared" si="8"/>
        <v>00</v>
      </c>
      <c r="N25" s="29" t="str">
        <f>IF(J25="","0",IF(J25&lt;1000,LEFT(J25,1),LEFT(J25,2)))</f>
        <v>0</v>
      </c>
      <c r="O25" s="29">
        <f>IF(J25="",0,(RIGHT(J25,2)))</f>
        <v>0</v>
      </c>
      <c r="P25" s="5">
        <f>IF(OR(D25="",E25=""),"",TIME(H25,I25,0)-TIME(F25,G25,0)-TIME(L25,M25,0)-TIME(N25,O25,0))</f>
        <v>0.39930555555555558</v>
      </c>
      <c r="Q25" s="13">
        <f>+IF(OR(D25="",E25=""),"",IF(P25&lt;TIME($T$3,$T$4,0),P25,TIME($T$3,$T$4,0)))</f>
        <v>0.33333333333333331</v>
      </c>
      <c r="R25" s="10">
        <f t="shared" si="0"/>
        <v>6.5972222222222265E-2</v>
      </c>
      <c r="S25" s="6">
        <f t="shared" si="1"/>
        <v>1.5833333333333344</v>
      </c>
      <c r="T25" s="7"/>
    </row>
    <row r="26" spans="3:24" ht="16.149999999999999" customHeight="1" x14ac:dyDescent="0.4">
      <c r="C26" s="8">
        <f t="shared" si="2"/>
        <v>45585</v>
      </c>
      <c r="D26" s="25">
        <v>800</v>
      </c>
      <c r="E26" s="26">
        <v>1922</v>
      </c>
      <c r="F26" s="29" t="str">
        <f t="shared" si="9"/>
        <v>8</v>
      </c>
      <c r="G26" s="29" t="str">
        <f t="shared" si="10"/>
        <v>00</v>
      </c>
      <c r="H26" s="29" t="str">
        <f t="shared" si="11"/>
        <v>19</v>
      </c>
      <c r="I26" s="29" t="str">
        <f t="shared" si="12"/>
        <v>22</v>
      </c>
      <c r="J26" s="27"/>
      <c r="K26" s="23">
        <f>+IF(D26="","",100)</f>
        <v>100</v>
      </c>
      <c r="L26" s="29" t="str">
        <f t="shared" si="7"/>
        <v>1</v>
      </c>
      <c r="M26" s="29" t="str">
        <f t="shared" si="8"/>
        <v>00</v>
      </c>
      <c r="N26" s="29" t="str">
        <f>IF(J26="","0",IF(J26&lt;1000,LEFT(J26,1),LEFT(J26,2)))</f>
        <v>0</v>
      </c>
      <c r="O26" s="29">
        <f>IF(J26="",0,(RIGHT(J26,2)))</f>
        <v>0</v>
      </c>
      <c r="P26" s="5">
        <f>IF(OR(D26="",E26=""),"",TIME(H26,I26,0)-TIME(F26,G26,0)-TIME(L26,M26,0)-TIME(N26,O26,0))</f>
        <v>0.43194444444444446</v>
      </c>
      <c r="Q26" s="13">
        <f>+IF(OR(D26="",E26=""),"",IF(P26&lt;TIME($T$3,$T$4,0),P26,TIME($T$3,$T$4,0)))</f>
        <v>0.33333333333333331</v>
      </c>
      <c r="R26" s="10">
        <f t="shared" si="0"/>
        <v>9.8611111111111149E-2</v>
      </c>
      <c r="S26" s="6">
        <f t="shared" si="1"/>
        <v>2.3666666666666676</v>
      </c>
      <c r="T26" s="7"/>
    </row>
    <row r="27" spans="3:24" ht="16.149999999999999" customHeight="1" x14ac:dyDescent="0.4">
      <c r="C27" s="8">
        <f t="shared" si="2"/>
        <v>45586</v>
      </c>
      <c r="D27" s="25"/>
      <c r="E27" s="26"/>
      <c r="F27" s="29" t="str">
        <f t="shared" si="9"/>
        <v/>
      </c>
      <c r="G27" s="29" t="str">
        <f t="shared" si="10"/>
        <v/>
      </c>
      <c r="H27" s="29" t="str">
        <f t="shared" si="11"/>
        <v/>
      </c>
      <c r="I27" s="29" t="str">
        <f t="shared" si="12"/>
        <v/>
      </c>
      <c r="J27" s="27"/>
      <c r="K27" s="23" t="str">
        <f>+IF(D27="","",100)</f>
        <v/>
      </c>
      <c r="L27" s="29" t="str">
        <f t="shared" si="7"/>
        <v>0</v>
      </c>
      <c r="M27" s="29">
        <f t="shared" si="8"/>
        <v>0</v>
      </c>
      <c r="N27" s="29" t="str">
        <f>IF(J27="","0",IF(J27&lt;1000,LEFT(J27,1),LEFT(J27,2)))</f>
        <v>0</v>
      </c>
      <c r="O27" s="29">
        <f>IF(J27="",0,(RIGHT(J27,2)))</f>
        <v>0</v>
      </c>
      <c r="P27" s="5" t="str">
        <f>IF(OR(D27="",E27=""),"",TIME(H27,I27,0)-TIME(F27,G27,0)-TIME(L27,M27,0)-TIME(N27,O27,0))</f>
        <v/>
      </c>
      <c r="Q27" s="13" t="str">
        <f>+IF(OR(D27="",E27=""),"",IF(P27&lt;TIME($T$3,$T$4,0),P27,TIME($T$3,$T$4,0)))</f>
        <v/>
      </c>
      <c r="R27" s="10" t="str">
        <f t="shared" si="0"/>
        <v/>
      </c>
      <c r="S27" s="6" t="str">
        <f t="shared" si="1"/>
        <v/>
      </c>
      <c r="T27" s="7"/>
    </row>
    <row r="28" spans="3:24" ht="16.149999999999999" customHeight="1" x14ac:dyDescent="0.4">
      <c r="C28" s="8">
        <f t="shared" si="2"/>
        <v>45587</v>
      </c>
      <c r="D28" s="25"/>
      <c r="E28" s="26"/>
      <c r="F28" s="29" t="str">
        <f t="shared" si="9"/>
        <v/>
      </c>
      <c r="G28" s="29" t="str">
        <f t="shared" si="10"/>
        <v/>
      </c>
      <c r="H28" s="29" t="str">
        <f t="shared" si="11"/>
        <v/>
      </c>
      <c r="I28" s="29" t="str">
        <f t="shared" si="12"/>
        <v/>
      </c>
      <c r="J28" s="27"/>
      <c r="K28" s="23" t="str">
        <f>+IF(D28="","",100)</f>
        <v/>
      </c>
      <c r="L28" s="29" t="str">
        <f t="shared" si="7"/>
        <v>0</v>
      </c>
      <c r="M28" s="29">
        <f t="shared" si="8"/>
        <v>0</v>
      </c>
      <c r="N28" s="29" t="str">
        <f>IF(J28="","0",IF(J28&lt;1000,LEFT(J28,1),LEFT(J28,2)))</f>
        <v>0</v>
      </c>
      <c r="O28" s="29">
        <f>IF(J28="",0,(RIGHT(J28,2)))</f>
        <v>0</v>
      </c>
      <c r="P28" s="5" t="str">
        <f>IF(OR(D28="",E28=""),"",TIME(H28,I28,0)-TIME(F28,G28,0)-TIME(L28,M28,0)-TIME(N28,O28,0))</f>
        <v/>
      </c>
      <c r="Q28" s="13" t="str">
        <f>+IF(OR(D28="",E28=""),"",IF(P28&lt;TIME($T$3,$T$4,0),P28,TIME($T$3,$T$4,0)))</f>
        <v/>
      </c>
      <c r="R28" s="10" t="str">
        <f t="shared" si="0"/>
        <v/>
      </c>
      <c r="S28" s="6" t="str">
        <f t="shared" si="1"/>
        <v/>
      </c>
      <c r="T28" s="7"/>
    </row>
    <row r="29" spans="3:24" ht="16.149999999999999" customHeight="1" x14ac:dyDescent="0.4">
      <c r="C29" s="8">
        <f t="shared" si="2"/>
        <v>45588</v>
      </c>
      <c r="D29" s="25">
        <v>800</v>
      </c>
      <c r="E29" s="26">
        <v>1715</v>
      </c>
      <c r="F29" s="29" t="str">
        <f t="shared" si="9"/>
        <v>8</v>
      </c>
      <c r="G29" s="29" t="str">
        <f t="shared" si="10"/>
        <v>00</v>
      </c>
      <c r="H29" s="29" t="str">
        <f t="shared" si="11"/>
        <v>17</v>
      </c>
      <c r="I29" s="29" t="str">
        <f t="shared" si="12"/>
        <v>15</v>
      </c>
      <c r="J29" s="27"/>
      <c r="K29" s="23">
        <f>+IF(D29="","",100)</f>
        <v>100</v>
      </c>
      <c r="L29" s="29" t="str">
        <f t="shared" si="7"/>
        <v>1</v>
      </c>
      <c r="M29" s="29" t="str">
        <f t="shared" si="8"/>
        <v>00</v>
      </c>
      <c r="N29" s="29" t="str">
        <f>IF(J29="","0",IF(J29&lt;1000,LEFT(J29,1),LEFT(J29,2)))</f>
        <v>0</v>
      </c>
      <c r="O29" s="29">
        <f>IF(J29="",0,(RIGHT(J29,2)))</f>
        <v>0</v>
      </c>
      <c r="P29" s="5">
        <f>IF(OR(D29="",E29=""),"",TIME(H29,I29,0)-TIME(F29,G29,0)-TIME(L29,M29,0)-TIME(N29,O29,0))</f>
        <v>0.34375</v>
      </c>
      <c r="Q29" s="13">
        <f>+IF(OR(D29="",E29=""),"",IF(P29&lt;TIME($T$3,$T$4,0),P29,TIME($T$3,$T$4,0)))</f>
        <v>0.33333333333333331</v>
      </c>
      <c r="R29" s="10">
        <f t="shared" si="0"/>
        <v>1.0416666666666685E-2</v>
      </c>
      <c r="S29" s="6">
        <f t="shared" si="1"/>
        <v>0.25000000000000044</v>
      </c>
      <c r="T29" s="7"/>
    </row>
    <row r="30" spans="3:24" ht="16.149999999999999" customHeight="1" x14ac:dyDescent="0.4">
      <c r="C30" s="8">
        <f t="shared" si="2"/>
        <v>45589</v>
      </c>
      <c r="D30" s="25">
        <v>755</v>
      </c>
      <c r="E30" s="26">
        <v>1801</v>
      </c>
      <c r="F30" s="29" t="str">
        <f t="shared" si="9"/>
        <v>7</v>
      </c>
      <c r="G30" s="29" t="str">
        <f t="shared" si="10"/>
        <v>55</v>
      </c>
      <c r="H30" s="29" t="str">
        <f t="shared" si="11"/>
        <v>18</v>
      </c>
      <c r="I30" s="29" t="str">
        <f t="shared" si="12"/>
        <v>01</v>
      </c>
      <c r="J30" s="27"/>
      <c r="K30" s="23">
        <f>+IF(D30="","",100)</f>
        <v>100</v>
      </c>
      <c r="L30" s="29" t="str">
        <f t="shared" si="7"/>
        <v>1</v>
      </c>
      <c r="M30" s="29" t="str">
        <f t="shared" si="8"/>
        <v>00</v>
      </c>
      <c r="N30" s="29" t="str">
        <f>IF(J30="","0",IF(J30&lt;1000,LEFT(J30,1),LEFT(J30,2)))</f>
        <v>0</v>
      </c>
      <c r="O30" s="29">
        <f>IF(J30="",0,(RIGHT(J30,2)))</f>
        <v>0</v>
      </c>
      <c r="P30" s="5">
        <f>IF(OR(D30="",E30=""),"",TIME(H30,I30,0)-TIME(F30,G30,0)-TIME(L30,M30,0)-TIME(N30,O30,0))</f>
        <v>0.37916666666666665</v>
      </c>
      <c r="Q30" s="13">
        <f>+IF(OR(D30="",E30=""),"",IF(P30&lt;TIME($T$3,$T$4,0),P30,TIME($T$3,$T$4,0)))</f>
        <v>0.33333333333333331</v>
      </c>
      <c r="R30" s="10">
        <f t="shared" si="0"/>
        <v>4.5833333333333337E-2</v>
      </c>
      <c r="S30" s="6">
        <f t="shared" si="1"/>
        <v>1.1000000000000001</v>
      </c>
      <c r="T30" s="7"/>
    </row>
    <row r="31" spans="3:24" ht="16.149999999999999" customHeight="1" x14ac:dyDescent="0.4">
      <c r="C31" s="8">
        <f t="shared" si="2"/>
        <v>45590</v>
      </c>
      <c r="D31" s="25">
        <v>902</v>
      </c>
      <c r="E31" s="26">
        <v>1255</v>
      </c>
      <c r="F31" s="29" t="str">
        <f t="shared" si="9"/>
        <v>9</v>
      </c>
      <c r="G31" s="29" t="str">
        <f t="shared" si="10"/>
        <v>02</v>
      </c>
      <c r="H31" s="29" t="str">
        <f t="shared" si="11"/>
        <v>12</v>
      </c>
      <c r="I31" s="29" t="str">
        <f t="shared" si="12"/>
        <v>55</v>
      </c>
      <c r="J31" s="27"/>
      <c r="K31" s="23">
        <f>+IF(D31="","",100)</f>
        <v>100</v>
      </c>
      <c r="L31" s="29" t="str">
        <f t="shared" si="7"/>
        <v>1</v>
      </c>
      <c r="M31" s="29" t="str">
        <f t="shared" si="8"/>
        <v>00</v>
      </c>
      <c r="N31" s="29" t="str">
        <f>IF(J31="","0",IF(J31&lt;1000,LEFT(J31,1),LEFT(J31,2)))</f>
        <v>0</v>
      </c>
      <c r="O31" s="29">
        <f>IF(J31="",0,(RIGHT(J31,2)))</f>
        <v>0</v>
      </c>
      <c r="P31" s="5">
        <f>IF(OR(D31="",E31=""),"",TIME(H31,I31,0)-TIME(F31,G31,0)-TIME(L31,M31,0)-TIME(N31,O31,0))</f>
        <v>0.12013888888888888</v>
      </c>
      <c r="Q31" s="13">
        <f>+IF(OR(D31="",E31=""),"",IF(P31&lt;TIME($T$3,$T$4,0),P31,TIME($T$3,$T$4,0)))</f>
        <v>0.12013888888888888</v>
      </c>
      <c r="R31" s="10">
        <f t="shared" si="0"/>
        <v>0</v>
      </c>
      <c r="S31" s="6">
        <f t="shared" si="1"/>
        <v>0</v>
      </c>
      <c r="T31" s="7"/>
    </row>
    <row r="32" spans="3:24" ht="16.149999999999999" customHeight="1" x14ac:dyDescent="0.4">
      <c r="C32" s="8">
        <f t="shared" si="2"/>
        <v>45591</v>
      </c>
      <c r="D32" s="25">
        <v>842</v>
      </c>
      <c r="E32" s="26">
        <v>1923</v>
      </c>
      <c r="F32" s="29" t="str">
        <f t="shared" si="9"/>
        <v>8</v>
      </c>
      <c r="G32" s="29" t="str">
        <f t="shared" si="10"/>
        <v>42</v>
      </c>
      <c r="H32" s="29" t="str">
        <f t="shared" si="11"/>
        <v>19</v>
      </c>
      <c r="I32" s="29" t="str">
        <f t="shared" si="12"/>
        <v>23</v>
      </c>
      <c r="J32" s="27"/>
      <c r="K32" s="23">
        <f>+IF(D32="","",100)</f>
        <v>100</v>
      </c>
      <c r="L32" s="29" t="str">
        <f t="shared" si="7"/>
        <v>1</v>
      </c>
      <c r="M32" s="29" t="str">
        <f t="shared" si="8"/>
        <v>00</v>
      </c>
      <c r="N32" s="29" t="str">
        <f>IF(J32="","0",IF(J32&lt;1000,LEFT(J32,1),LEFT(J32,2)))</f>
        <v>0</v>
      </c>
      <c r="O32" s="29">
        <f>IF(J32="",0,(RIGHT(J32,2)))</f>
        <v>0</v>
      </c>
      <c r="P32" s="5">
        <f>IF(OR(D32="",E32=""),"",TIME(H32,I32,0)-TIME(F32,G32,0)-TIME(L32,M32,0)-TIME(N32,O32,0))</f>
        <v>0.40347222222222223</v>
      </c>
      <c r="Q32" s="13">
        <f>+IF(OR(D32="",E32=""),"",IF(P32&lt;TIME($T$3,$T$4,0),P32,TIME($T$3,$T$4,0)))</f>
        <v>0.33333333333333331</v>
      </c>
      <c r="R32" s="10">
        <f t="shared" si="0"/>
        <v>7.0138888888888917E-2</v>
      </c>
      <c r="S32" s="6">
        <f t="shared" si="1"/>
        <v>1.683333333333334</v>
      </c>
      <c r="T32" s="7"/>
    </row>
    <row r="33" spans="3:24" ht="16.149999999999999" customHeight="1" x14ac:dyDescent="0.4">
      <c r="C33" s="8">
        <f t="shared" si="2"/>
        <v>45592</v>
      </c>
      <c r="D33" s="25">
        <v>1022</v>
      </c>
      <c r="E33" s="26">
        <v>2203</v>
      </c>
      <c r="F33" s="29" t="str">
        <f t="shared" si="9"/>
        <v>10</v>
      </c>
      <c r="G33" s="29" t="str">
        <f t="shared" si="10"/>
        <v>22</v>
      </c>
      <c r="H33" s="29" t="str">
        <f t="shared" si="11"/>
        <v>22</v>
      </c>
      <c r="I33" s="29" t="str">
        <f t="shared" si="12"/>
        <v>03</v>
      </c>
      <c r="J33" s="27"/>
      <c r="K33" s="23">
        <f>+IF(D33="","",100)</f>
        <v>100</v>
      </c>
      <c r="L33" s="29" t="str">
        <f t="shared" si="7"/>
        <v>1</v>
      </c>
      <c r="M33" s="29" t="str">
        <f t="shared" si="8"/>
        <v>00</v>
      </c>
      <c r="N33" s="29" t="str">
        <f>IF(J33="","0",IF(J33&lt;1000,LEFT(J33,1),LEFT(J33,2)))</f>
        <v>0</v>
      </c>
      <c r="O33" s="29">
        <f>IF(J33="",0,(RIGHT(J33,2)))</f>
        <v>0</v>
      </c>
      <c r="P33" s="5">
        <f>IF(OR(D33="",E33=""),"",TIME(H33,I33,0)-TIME(F33,G33,0)-TIME(L33,M33,0)-TIME(N33,O33,0))</f>
        <v>0.44513888888888881</v>
      </c>
      <c r="Q33" s="13">
        <f>+IF(OR(D33="",E33=""),"",IF(P33&lt;TIME($T$3,$T$4,0),P33,TIME($T$3,$T$4,0)))</f>
        <v>0.33333333333333331</v>
      </c>
      <c r="R33" s="10">
        <f t="shared" si="0"/>
        <v>0.11180555555555549</v>
      </c>
      <c r="S33" s="6">
        <f t="shared" si="1"/>
        <v>2.6833333333333318</v>
      </c>
      <c r="T33" s="7"/>
    </row>
    <row r="34" spans="3:24" ht="16.149999999999999" customHeight="1" x14ac:dyDescent="0.4">
      <c r="C34" s="8">
        <f t="shared" si="2"/>
        <v>45593</v>
      </c>
      <c r="D34" s="25">
        <v>756</v>
      </c>
      <c r="E34" s="26">
        <v>1900</v>
      </c>
      <c r="F34" s="29" t="str">
        <f t="shared" si="9"/>
        <v>7</v>
      </c>
      <c r="G34" s="29" t="str">
        <f t="shared" si="10"/>
        <v>56</v>
      </c>
      <c r="H34" s="29" t="str">
        <f t="shared" si="11"/>
        <v>19</v>
      </c>
      <c r="I34" s="29" t="str">
        <f t="shared" si="12"/>
        <v>00</v>
      </c>
      <c r="J34" s="27"/>
      <c r="K34" s="23">
        <f>+IF(D34="","",100)</f>
        <v>100</v>
      </c>
      <c r="L34" s="29" t="str">
        <f t="shared" si="7"/>
        <v>1</v>
      </c>
      <c r="M34" s="29" t="str">
        <f t="shared" si="8"/>
        <v>00</v>
      </c>
      <c r="N34" s="29" t="str">
        <f>IF(J34="","0",IF(J34&lt;1000,LEFT(J34,1),LEFT(J34,2)))</f>
        <v>0</v>
      </c>
      <c r="O34" s="29">
        <f>IF(J34="",0,(RIGHT(J34,2)))</f>
        <v>0</v>
      </c>
      <c r="P34" s="5">
        <f>IF(OR(D34="",E34=""),"",TIME(H34,I34,0)-TIME(F34,G34,0)-TIME(L34,M34,0)-TIME(N34,O34,0))</f>
        <v>0.4194444444444444</v>
      </c>
      <c r="Q34" s="13">
        <f>+IF(OR(D34="",E34=""),"",IF(P34&lt;TIME($T$3,$T$4,0),P34,TIME($T$3,$T$4,0)))</f>
        <v>0.33333333333333331</v>
      </c>
      <c r="R34" s="10">
        <f t="shared" si="0"/>
        <v>8.6111111111111083E-2</v>
      </c>
      <c r="S34" s="6">
        <f t="shared" si="1"/>
        <v>2.066666666666666</v>
      </c>
      <c r="T34" s="7"/>
    </row>
    <row r="35" spans="3:24" ht="16.149999999999999" customHeight="1" x14ac:dyDescent="0.4">
      <c r="C35" s="8">
        <f t="shared" si="2"/>
        <v>45594</v>
      </c>
      <c r="D35" s="25"/>
      <c r="E35" s="26"/>
      <c r="F35" s="29" t="str">
        <f t="shared" si="9"/>
        <v/>
      </c>
      <c r="G35" s="29" t="str">
        <f t="shared" si="10"/>
        <v/>
      </c>
      <c r="H35" s="29" t="str">
        <f t="shared" si="11"/>
        <v/>
      </c>
      <c r="I35" s="29" t="str">
        <f t="shared" si="12"/>
        <v/>
      </c>
      <c r="J35" s="27"/>
      <c r="K35" s="23" t="str">
        <f>+IF(D35="","",100)</f>
        <v/>
      </c>
      <c r="L35" s="29" t="str">
        <f t="shared" si="7"/>
        <v>0</v>
      </c>
      <c r="M35" s="29">
        <f t="shared" si="8"/>
        <v>0</v>
      </c>
      <c r="N35" s="29" t="str">
        <f>IF(J35="","0",IF(J35&lt;1000,LEFT(J35,1),LEFT(J35,2)))</f>
        <v>0</v>
      </c>
      <c r="O35" s="29">
        <f>IF(J35="",0,(RIGHT(J35,2)))</f>
        <v>0</v>
      </c>
      <c r="P35" s="5" t="str">
        <f>IF(OR(D35="",E35=""),"",TIME(H35,I35,0)-TIME(F35,G35,0)-TIME(L35,M35,0)-TIME(N35,O35,0))</f>
        <v/>
      </c>
      <c r="Q35" s="13" t="str">
        <f>+IF(OR(D35="",E35=""),"",IF(P35&lt;TIME($T$3,$T$4,0),P35,TIME($T$3,$T$4,0)))</f>
        <v/>
      </c>
      <c r="R35" s="10" t="str">
        <f t="shared" si="0"/>
        <v/>
      </c>
      <c r="S35" s="6" t="str">
        <f t="shared" si="1"/>
        <v/>
      </c>
      <c r="T35" s="7"/>
    </row>
    <row r="36" spans="3:24" ht="16.149999999999999" customHeight="1" x14ac:dyDescent="0.4">
      <c r="C36" s="8">
        <f t="shared" si="2"/>
        <v>45595</v>
      </c>
      <c r="D36" s="25"/>
      <c r="E36" s="26"/>
      <c r="F36" s="29" t="str">
        <f t="shared" si="9"/>
        <v/>
      </c>
      <c r="G36" s="29" t="str">
        <f t="shared" si="10"/>
        <v/>
      </c>
      <c r="H36" s="29" t="str">
        <f t="shared" si="11"/>
        <v/>
      </c>
      <c r="I36" s="29" t="str">
        <f t="shared" si="12"/>
        <v/>
      </c>
      <c r="J36" s="27"/>
      <c r="K36" s="23" t="str">
        <f>+IF(D36="","",100)</f>
        <v/>
      </c>
      <c r="L36" s="29" t="str">
        <f t="shared" si="7"/>
        <v>0</v>
      </c>
      <c r="M36" s="29">
        <f t="shared" si="8"/>
        <v>0</v>
      </c>
      <c r="N36" s="29" t="str">
        <f>IF(J36="","0",IF(J36&lt;1000,LEFT(J36,1),LEFT(J36,2)))</f>
        <v>0</v>
      </c>
      <c r="O36" s="29">
        <f>IF(J36="",0,(RIGHT(J36,2)))</f>
        <v>0</v>
      </c>
      <c r="P36" s="5" t="str">
        <f>IF(OR(D36="",E36=""),"",TIME(H36,I36,0)-TIME(F36,G36,0)-TIME(L36,M36,0)-TIME(N36,O36,0))</f>
        <v/>
      </c>
      <c r="Q36" s="13" t="str">
        <f>+IF(OR(D36="",E36=""),"",IF(P36&lt;TIME($T$3,$T$4,0),P36,TIME($T$3,$T$4,0)))</f>
        <v/>
      </c>
      <c r="R36" s="10" t="str">
        <f t="shared" si="0"/>
        <v/>
      </c>
      <c r="S36" s="6" t="str">
        <f t="shared" si="1"/>
        <v/>
      </c>
      <c r="T36" s="7"/>
    </row>
    <row r="37" spans="3:24" ht="16.149999999999999" customHeight="1" x14ac:dyDescent="0.4">
      <c r="C37" s="8">
        <f t="shared" si="2"/>
        <v>45596</v>
      </c>
      <c r="D37" s="25"/>
      <c r="E37" s="26"/>
      <c r="F37" s="29" t="str">
        <f t="shared" si="9"/>
        <v/>
      </c>
      <c r="G37" s="29" t="str">
        <f t="shared" si="10"/>
        <v/>
      </c>
      <c r="H37" s="29" t="str">
        <f t="shared" si="11"/>
        <v/>
      </c>
      <c r="I37" s="29" t="str">
        <f t="shared" si="12"/>
        <v/>
      </c>
      <c r="J37" s="27"/>
      <c r="K37" s="23" t="str">
        <f>+IF(D37="","",100)</f>
        <v/>
      </c>
      <c r="L37" s="29" t="str">
        <f t="shared" si="7"/>
        <v>0</v>
      </c>
      <c r="M37" s="29">
        <f t="shared" si="8"/>
        <v>0</v>
      </c>
      <c r="N37" s="29" t="str">
        <f>IF(J37="","0",IF(J37&lt;1000,LEFT(J37,1),LEFT(J37,2)))</f>
        <v>0</v>
      </c>
      <c r="O37" s="29">
        <f>IF(J37="",0,(RIGHT(J37,2)))</f>
        <v>0</v>
      </c>
      <c r="P37" s="5" t="str">
        <f>IF(OR(D37="",E37=""),"",TIME(H37,I37,0)-TIME(F37,G37,0)-TIME(L37,M37,0)-TIME(N37,O37,0))</f>
        <v/>
      </c>
      <c r="Q37" s="13" t="str">
        <f>+IF(OR(D37="",E37=""),"",IF(P37&lt;TIME($T$3,$T$4,0),P37,TIME($T$3,$T$4,0)))</f>
        <v/>
      </c>
      <c r="R37" s="10" t="str">
        <f t="shared" si="0"/>
        <v/>
      </c>
      <c r="S37" s="6" t="str">
        <f t="shared" si="1"/>
        <v/>
      </c>
      <c r="T37" s="7"/>
    </row>
    <row r="39" spans="3:24" ht="16.149999999999999" customHeight="1" x14ac:dyDescent="0.4">
      <c r="S39" s="32" t="s">
        <v>17</v>
      </c>
      <c r="T39" s="21">
        <f>COUNT(D7:D37)</f>
        <v>20</v>
      </c>
    </row>
    <row r="40" spans="3:24" ht="16.149999999999999" customHeight="1" x14ac:dyDescent="0.4">
      <c r="S40" s="32" t="s">
        <v>19</v>
      </c>
      <c r="T40" s="19">
        <f>SUM(P7:P37)</f>
        <v>7.0437499999999984</v>
      </c>
    </row>
    <row r="41" spans="3:24" ht="16.149999999999999" customHeight="1" x14ac:dyDescent="0.4">
      <c r="C41" s="28"/>
      <c r="D41" s="1" t="s">
        <v>18</v>
      </c>
      <c r="S41" s="32" t="s">
        <v>20</v>
      </c>
      <c r="T41" s="19">
        <f>SUM(Q7:Q37)</f>
        <v>6.2111111111111095</v>
      </c>
    </row>
    <row r="42" spans="3:24" ht="16.149999999999999" customHeight="1" x14ac:dyDescent="0.4">
      <c r="D42" s="1" t="s">
        <v>22</v>
      </c>
      <c r="J42" s="15"/>
      <c r="K42" s="15"/>
      <c r="L42" s="15"/>
      <c r="M42" s="15"/>
      <c r="N42" s="15"/>
      <c r="O42" s="15"/>
      <c r="P42" s="15"/>
      <c r="S42" s="30" t="s">
        <v>21</v>
      </c>
      <c r="T42" s="19">
        <f>SUM(R7:R37)</f>
        <v>0.83263888888888915</v>
      </c>
    </row>
    <row r="43" spans="3:24" ht="16.149999999999999" customHeight="1" x14ac:dyDescent="0.4">
      <c r="S43" s="31"/>
      <c r="T43" s="20">
        <f>SUM(S7:S37)</f>
        <v>19.983333333333338</v>
      </c>
      <c r="U43" s="16"/>
    </row>
    <row r="44" spans="3:24" ht="16.149999999999999" customHeight="1" x14ac:dyDescent="0.4">
      <c r="U44" s="16"/>
      <c r="W44" s="22"/>
      <c r="X44" s="22"/>
    </row>
    <row r="45" spans="3:24" ht="16.149999999999999" customHeight="1" x14ac:dyDescent="0.4">
      <c r="U45" s="17"/>
      <c r="W45" s="22"/>
      <c r="X45" s="22"/>
    </row>
    <row r="46" spans="3:24" ht="16.149999999999999" customHeight="1" x14ac:dyDescent="0.4">
      <c r="W46" s="22"/>
      <c r="X46" s="22"/>
    </row>
    <row r="47" spans="3:24" ht="16.149999999999999" customHeight="1" x14ac:dyDescent="0.4">
      <c r="W47" s="22"/>
      <c r="X47" s="22"/>
    </row>
    <row r="48" spans="3:24" ht="16.149999999999999" customHeight="1" x14ac:dyDescent="0.4">
      <c r="W48" s="22"/>
      <c r="X48" s="22"/>
    </row>
    <row r="49" spans="23:24" ht="16.149999999999999" customHeight="1" x14ac:dyDescent="0.4">
      <c r="W49" s="22"/>
      <c r="X49" s="22"/>
    </row>
    <row r="50" spans="23:24" ht="16.149999999999999" customHeight="1" x14ac:dyDescent="0.4">
      <c r="W50" s="22"/>
      <c r="X50" s="22"/>
    </row>
  </sheetData>
  <protectedRanges>
    <protectedRange algorithmName="SHA-512" hashValue="QhqKn5QBFMBQ5S9vyMn8d/+t6GwF4qYexEkIK5ILB3OLgJ4QHrMTG0lOJAQ9W56wbHfr+b7U9yWb+PueVUfPkA==" saltValue="YHsjS4Q1mxK2L9l74spqzA==" spinCount="100000" sqref="T2" name="範囲4"/>
    <protectedRange algorithmName="SHA-512" hashValue="PK65FjwjL8xryu7DCK6HGAqYxrEMuLoMBD6jIP5PCcXIwl9BrFJLEgmbWAlUaUM9PBjsgKRL0vLoWUcu5A2Qog==" saltValue="WXCQzcciR3SvX+NUUm6qVw==" spinCount="100000" sqref="J7:J37" name="範囲3"/>
    <protectedRange algorithmName="SHA-512" hashValue="T5PqvlIJQqdpaf6WJE3MOydBx0wGj06N/sL8fFkP2ymx0IeLcv+B7GHkwsck3sj4zbF7MOvpI3671KAN1cwQpw==" saltValue="k6mw7kdjnXkjDMZ8P5LcgA==" spinCount="100000" sqref="D7:E37" name="範囲2"/>
    <protectedRange algorithmName="SHA-512" hashValue="CMxUzbLR7g9VlP7jfK9ICEAUpBRBv3wWROiwr8F/u0sb5MMo4WmnhlzDLA5dOKKjYFqQg5l8CzrT26u3fGX+GQ==" saltValue="mZFGG4J8gDBtXtxma7RwuQ==" spinCount="100000" sqref="C7" name="範囲1"/>
  </protectedRanges>
  <mergeCells count="1">
    <mergeCell ref="S42:S43"/>
  </mergeCells>
  <phoneticPr fontId="2"/>
  <dataValidations count="2">
    <dataValidation type="whole" imeMode="disabled" allowBlank="1" showInputMessage="1" showErrorMessage="1" sqref="J7:J37 T2" xr:uid="{EF4BCB1C-2F20-46CB-B58A-96C353B141FC}">
      <formula1>0</formula1>
      <formula2>2400</formula2>
    </dataValidation>
    <dataValidation imeMode="disabled" allowBlank="1" showInputMessage="1" showErrorMessage="1" sqref="C7" xr:uid="{1A645177-C7F0-4EF3-9588-D5ABEE0516BD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60AE7-1D84-4B91-B63F-E7733084B82E}">
  <dimension ref="C2:Z50"/>
  <sheetViews>
    <sheetView tabSelected="1" zoomScaleNormal="100" workbookViewId="0">
      <selection activeCell="D8" sqref="D8"/>
    </sheetView>
  </sheetViews>
  <sheetFormatPr defaultColWidth="7.875" defaultRowHeight="16.149999999999999" customHeight="1" outlineLevelRow="1" outlineLevelCol="1" x14ac:dyDescent="0.4"/>
  <cols>
    <col min="1" max="2" width="8.75" style="1" customWidth="1"/>
    <col min="3" max="3" width="8.625" style="1" bestFit="1" customWidth="1"/>
    <col min="4" max="5" width="7.75" style="1" customWidth="1"/>
    <col min="6" max="9" width="7.75" style="1" hidden="1" customWidth="1" outlineLevel="1"/>
    <col min="10" max="10" width="7.75" style="1" customWidth="1" collapsed="1"/>
    <col min="11" max="11" width="7.75" style="1" customWidth="1"/>
    <col min="12" max="15" width="7.75" style="1" hidden="1" customWidth="1" outlineLevel="1"/>
    <col min="16" max="16" width="7.75" style="1" customWidth="1" collapsed="1"/>
    <col min="17" max="17" width="7.75" style="1" customWidth="1"/>
    <col min="18" max="19" width="7.75" style="1" hidden="1" customWidth="1" outlineLevel="1"/>
    <col min="20" max="20" width="7.75" style="1" customWidth="1" collapsed="1"/>
    <col min="21" max="21" width="7.75" style="1" customWidth="1"/>
    <col min="22" max="22" width="12" style="1" customWidth="1"/>
    <col min="23" max="23" width="7.875" style="2"/>
    <col min="24" max="16384" width="7.875" style="1"/>
  </cols>
  <sheetData>
    <row r="2" spans="3:26" ht="16.149999999999999" customHeight="1" x14ac:dyDescent="0.4">
      <c r="U2" s="4" t="s">
        <v>6</v>
      </c>
      <c r="V2" s="26">
        <v>800</v>
      </c>
      <c r="W2" s="17"/>
    </row>
    <row r="3" spans="3:26" ht="16.149999999999999" hidden="1" customHeight="1" outlineLevel="1" x14ac:dyDescent="0.4">
      <c r="V3" s="29" t="str">
        <f>IF(V2&lt;1000,LEFT(V2,1),LEFT(V2,2))</f>
        <v>8</v>
      </c>
    </row>
    <row r="4" spans="3:26" ht="16.149999999999999" hidden="1" customHeight="1" outlineLevel="1" x14ac:dyDescent="0.4">
      <c r="V4" s="29" t="str">
        <f>RIGHT(V2,2)</f>
        <v>00</v>
      </c>
    </row>
    <row r="5" spans="3:26" ht="16.149999999999999" customHeight="1" collapsed="1" x14ac:dyDescent="0.4"/>
    <row r="6" spans="3:26" s="4" customFormat="1" ht="16.149999999999999" customHeight="1" x14ac:dyDescent="0.4">
      <c r="C6" s="3" t="s">
        <v>0</v>
      </c>
      <c r="D6" s="3" t="s">
        <v>1</v>
      </c>
      <c r="E6" s="3" t="s">
        <v>2</v>
      </c>
      <c r="F6" s="29" t="s">
        <v>9</v>
      </c>
      <c r="G6" s="29" t="s">
        <v>10</v>
      </c>
      <c r="H6" s="29" t="s">
        <v>11</v>
      </c>
      <c r="I6" s="29" t="s">
        <v>12</v>
      </c>
      <c r="J6" s="3" t="s">
        <v>4</v>
      </c>
      <c r="K6" s="3" t="s">
        <v>3</v>
      </c>
      <c r="L6" s="29" t="s">
        <v>13</v>
      </c>
      <c r="M6" s="29" t="s">
        <v>14</v>
      </c>
      <c r="N6" s="29" t="s">
        <v>15</v>
      </c>
      <c r="O6" s="29" t="s">
        <v>16</v>
      </c>
      <c r="P6" s="3" t="s">
        <v>5</v>
      </c>
      <c r="Q6" s="3" t="s">
        <v>6</v>
      </c>
      <c r="R6" s="18" t="s">
        <v>7</v>
      </c>
      <c r="S6" s="18"/>
      <c r="T6" s="18" t="s">
        <v>7</v>
      </c>
      <c r="U6" s="18"/>
      <c r="V6" s="3" t="s">
        <v>8</v>
      </c>
      <c r="W6" s="2"/>
    </row>
    <row r="7" spans="3:26" ht="16.149999999999999" customHeight="1" x14ac:dyDescent="0.4">
      <c r="C7" s="24">
        <v>45566</v>
      </c>
      <c r="D7" s="25"/>
      <c r="E7" s="26"/>
      <c r="F7" s="29" t="str">
        <f>IF(D7&lt;1000,LEFT(D7,1),LEFT(D7,2))</f>
        <v/>
      </c>
      <c r="G7" s="29" t="str">
        <f>RIGHT(D7,2)</f>
        <v/>
      </c>
      <c r="H7" s="29" t="str">
        <f>IF(E7&lt;1000,LEFT(E7,1),LEFT(E7,2))</f>
        <v/>
      </c>
      <c r="I7" s="29" t="str">
        <f>RIGHT(E7,2)</f>
        <v/>
      </c>
      <c r="J7" s="27"/>
      <c r="K7" s="23"/>
      <c r="L7" s="29" t="str">
        <f>IF(K7="","0",IF(K7&lt;1000,LEFT(K7,1),LEFT(K7,2)))</f>
        <v>0</v>
      </c>
      <c r="M7" s="29">
        <f>IF(K7="",0,(RIGHT(K7,2)))</f>
        <v>0</v>
      </c>
      <c r="N7" s="29" t="str">
        <f>IF(J7="","0",IF(J7&lt;1000,LEFT(J7,1),LEFT(J7,2)))</f>
        <v>0</v>
      </c>
      <c r="O7" s="29">
        <f>IF(J7="",0,(RIGHT(J7,2)))</f>
        <v>0</v>
      </c>
      <c r="P7" s="5" t="str">
        <f>IF(OR(D7="",E7=""),"",TIME(H7,I7,0)-TIME(F7,G7,0)-TIME(L7,M7,0)-TIME(N7,O7,0))</f>
        <v/>
      </c>
      <c r="Q7" s="13" t="str">
        <f>+IF(OR(D7="",E7=""),"",IF(P7&lt;TIME($V$3,$V$4,0),P7,TIME($V$3,$V$4,0)))</f>
        <v/>
      </c>
      <c r="R7" s="35" t="str">
        <f>IF(P7="","",P7-Q7)</f>
        <v/>
      </c>
      <c r="S7" s="36" t="str">
        <f>IF(P7="","",(R7*24))</f>
        <v/>
      </c>
      <c r="T7" s="33" t="str">
        <f>IF(P7="","",FLOOR(R7,"0：15"))</f>
        <v/>
      </c>
      <c r="U7" s="7"/>
      <c r="V7" s="7"/>
    </row>
    <row r="8" spans="3:26" ht="16.149999999999999" customHeight="1" x14ac:dyDescent="0.4">
      <c r="C8" s="8">
        <f>C7+1</f>
        <v>45567</v>
      </c>
      <c r="D8" s="25">
        <v>800</v>
      </c>
      <c r="E8" s="26">
        <v>1715</v>
      </c>
      <c r="F8" s="29" t="str">
        <f>IF(D8&lt;1000,LEFT(D8,1),LEFT(D8,2))</f>
        <v>8</v>
      </c>
      <c r="G8" s="29" t="str">
        <f>RIGHT(D8,2)</f>
        <v>00</v>
      </c>
      <c r="H8" s="29" t="str">
        <f>IF(E8&lt;1000,LEFT(E8,1),LEFT(E8,2))</f>
        <v>17</v>
      </c>
      <c r="I8" s="29" t="str">
        <f>RIGHT(E8,2)</f>
        <v>15</v>
      </c>
      <c r="J8" s="27">
        <v>200</v>
      </c>
      <c r="K8" s="23">
        <f>+IF(D8="","",100)</f>
        <v>100</v>
      </c>
      <c r="L8" s="29" t="str">
        <f>IF(K8="","0",IF(K8&lt;1000,LEFT(K8,1),LEFT(K8,2)))</f>
        <v>1</v>
      </c>
      <c r="M8" s="29" t="str">
        <f>IF(K8="",0,(RIGHT(K8,2)))</f>
        <v>00</v>
      </c>
      <c r="N8" s="29" t="str">
        <f>IF(J8="","0",IF(J8&lt;1000,LEFT(J8,1),LEFT(J8,2)))</f>
        <v>2</v>
      </c>
      <c r="O8" s="29" t="str">
        <f>IF(J8="",0,(RIGHT(J8,2)))</f>
        <v>00</v>
      </c>
      <c r="P8" s="5">
        <f>IF(OR(D8="",E8=""),"",TIME(H8,I8,0)-TIME(F8,G8,0)-TIME(L8,M8,0)-TIME(N8,O8,0))</f>
        <v>0.26041666666666669</v>
      </c>
      <c r="Q8" s="13">
        <f>+IF(OR(D8="",E8=""),"",IF(P8&lt;TIME($V$3,$V$4,0),P8,TIME($V$3,$V$4,0)))</f>
        <v>0.26041666666666669</v>
      </c>
      <c r="R8" s="35">
        <f>IF(P8="","",P8-Q8)</f>
        <v>0</v>
      </c>
      <c r="S8" s="36">
        <f>IF(P8="","",(R8*24))</f>
        <v>0</v>
      </c>
      <c r="T8" s="33">
        <f>IF(P8="","",FLOOR(R8,"0：15"))</f>
        <v>0</v>
      </c>
      <c r="U8" s="6">
        <f>IF(P8="","",T8*24)</f>
        <v>0</v>
      </c>
      <c r="V8" s="7"/>
      <c r="Y8" s="11"/>
    </row>
    <row r="9" spans="3:26" ht="16.149999999999999" customHeight="1" x14ac:dyDescent="0.4">
      <c r="C9" s="8">
        <f t="shared" ref="C9:C37" si="0">C8+1</f>
        <v>45568</v>
      </c>
      <c r="D9" s="25">
        <v>800</v>
      </c>
      <c r="E9" s="26">
        <v>1923</v>
      </c>
      <c r="F9" s="29" t="str">
        <f t="shared" ref="F9:F37" si="1">IF(D9&lt;1000,LEFT(D9,1),LEFT(D9,2))</f>
        <v>8</v>
      </c>
      <c r="G9" s="29" t="str">
        <f t="shared" ref="G9:G37" si="2">RIGHT(D9,2)</f>
        <v>00</v>
      </c>
      <c r="H9" s="29" t="str">
        <f t="shared" ref="H9:H37" si="3">IF(E9&lt;1000,LEFT(E9,1),LEFT(E9,2))</f>
        <v>19</v>
      </c>
      <c r="I9" s="29" t="str">
        <f t="shared" ref="I9:I37" si="4">RIGHT(E9,2)</f>
        <v>23</v>
      </c>
      <c r="J9" s="27"/>
      <c r="K9" s="23">
        <f>+IF(D9="","",100)</f>
        <v>100</v>
      </c>
      <c r="L9" s="29" t="str">
        <f>IF(K9="","0",IF(K9&lt;1000,LEFT(K9,1),LEFT(K9,2)))</f>
        <v>1</v>
      </c>
      <c r="M9" s="29" t="str">
        <f>IF(K9="",0,(RIGHT(K9,2)))</f>
        <v>00</v>
      </c>
      <c r="N9" s="29" t="str">
        <f>IF(J9="","0",IF(J9&lt;1000,LEFT(J9,1),LEFT(J9,2)))</f>
        <v>0</v>
      </c>
      <c r="O9" s="29">
        <f>IF(J9="",0,(RIGHT(J9,2)))</f>
        <v>0</v>
      </c>
      <c r="P9" s="5">
        <f>IF(OR(D9="",E9=""),"",TIME(H9,I9,0)-TIME(F9,G9,0)-TIME(L9,M9,0)-TIME(N9,O9,0))</f>
        <v>0.43263888888888891</v>
      </c>
      <c r="Q9" s="13">
        <f>+IF(OR(D9="",E9=""),"",IF(P9&lt;TIME($V$3,$V$4,0),P9,TIME($V$3,$V$4,0)))</f>
        <v>0.33333333333333331</v>
      </c>
      <c r="R9" s="35">
        <f>IF(P9="","",P9-Q9)</f>
        <v>9.9305555555555591E-2</v>
      </c>
      <c r="S9" s="36">
        <f>IF(P9="","",(R9*24))</f>
        <v>2.3833333333333342</v>
      </c>
      <c r="T9" s="33">
        <f>IF(P9="","",FLOOR(R9,"0：15"))</f>
        <v>9.375E-2</v>
      </c>
      <c r="U9" s="6">
        <f>IF(P9="","",T9*24)</f>
        <v>2.25</v>
      </c>
      <c r="V9" s="7"/>
    </row>
    <row r="10" spans="3:26" ht="16.149999999999999" customHeight="1" x14ac:dyDescent="0.4">
      <c r="C10" s="8">
        <f t="shared" si="0"/>
        <v>45569</v>
      </c>
      <c r="D10" s="25">
        <v>913</v>
      </c>
      <c r="E10" s="26">
        <v>1844</v>
      </c>
      <c r="F10" s="29" t="str">
        <f t="shared" si="1"/>
        <v>9</v>
      </c>
      <c r="G10" s="29" t="str">
        <f t="shared" si="2"/>
        <v>13</v>
      </c>
      <c r="H10" s="29" t="str">
        <f t="shared" si="3"/>
        <v>18</v>
      </c>
      <c r="I10" s="29" t="str">
        <f t="shared" si="4"/>
        <v>44</v>
      </c>
      <c r="J10" s="27"/>
      <c r="K10" s="23">
        <f>+IF(D10="","",100)</f>
        <v>100</v>
      </c>
      <c r="L10" s="29" t="str">
        <f>IF(K10="","0",IF(K10&lt;1000,LEFT(K10,1),LEFT(K10,2)))</f>
        <v>1</v>
      </c>
      <c r="M10" s="29" t="str">
        <f>IF(K10="",0,(RIGHT(K10,2)))</f>
        <v>00</v>
      </c>
      <c r="N10" s="29" t="str">
        <f>IF(J10="","0",IF(J10&lt;1000,LEFT(J10,1),LEFT(J10,2)))</f>
        <v>0</v>
      </c>
      <c r="O10" s="29">
        <f>IF(J10="",0,(RIGHT(J10,2)))</f>
        <v>0</v>
      </c>
      <c r="P10" s="5">
        <f>IF(OR(D10="",E10=""),"",TIME(H10,I10,0)-TIME(F10,G10,0)-TIME(L10,M10,0)-TIME(N10,O10,0))</f>
        <v>0.35486111111111107</v>
      </c>
      <c r="Q10" s="13">
        <f>+IF(OR(D10="",E10=""),"",IF(P10&lt;TIME($V$3,$V$4,0),P10,TIME($V$3,$V$4,0)))</f>
        <v>0.33333333333333331</v>
      </c>
      <c r="R10" s="35">
        <f>IF(P10="","",P10-Q10)</f>
        <v>2.1527777777777757E-2</v>
      </c>
      <c r="S10" s="36">
        <f>IF(P10="","",(R10*24))</f>
        <v>0.51666666666666616</v>
      </c>
      <c r="T10" s="33">
        <f>IF(P10="","",FLOOR(R10,"0：15"))</f>
        <v>2.0833333333333332E-2</v>
      </c>
      <c r="U10" s="6">
        <f>IF(P10="","",T10*24)</f>
        <v>0.5</v>
      </c>
      <c r="V10" s="7"/>
    </row>
    <row r="11" spans="3:26" ht="16.149999999999999" customHeight="1" x14ac:dyDescent="0.4">
      <c r="C11" s="8">
        <f t="shared" si="0"/>
        <v>45570</v>
      </c>
      <c r="D11" s="25"/>
      <c r="E11" s="26"/>
      <c r="F11" s="29" t="str">
        <f t="shared" si="1"/>
        <v/>
      </c>
      <c r="G11" s="29" t="str">
        <f t="shared" si="2"/>
        <v/>
      </c>
      <c r="H11" s="29" t="str">
        <f t="shared" si="3"/>
        <v/>
      </c>
      <c r="I11" s="29" t="str">
        <f t="shared" si="4"/>
        <v/>
      </c>
      <c r="J11" s="27"/>
      <c r="K11" s="23" t="str">
        <f>+IF(D11="","",100)</f>
        <v/>
      </c>
      <c r="L11" s="29" t="str">
        <f>IF(K11="","0",IF(K11&lt;1000,LEFT(K11,1),LEFT(K11,2)))</f>
        <v>0</v>
      </c>
      <c r="M11" s="29">
        <f>IF(K11="",0,(RIGHT(K11,2)))</f>
        <v>0</v>
      </c>
      <c r="N11" s="29" t="str">
        <f>IF(J11="","0",IF(J11&lt;1000,LEFT(J11,1),LEFT(J11,2)))</f>
        <v>0</v>
      </c>
      <c r="O11" s="29">
        <f>IF(J11="",0,(RIGHT(J11,2)))</f>
        <v>0</v>
      </c>
      <c r="P11" s="5" t="str">
        <f>IF(OR(D11="",E11=""),"",TIME(H11,I11,0)-TIME(F11,G11,0)-TIME(L11,M11,0)-TIME(N11,O11,0))</f>
        <v/>
      </c>
      <c r="Q11" s="13" t="str">
        <f>+IF(OR(D11="",E11=""),"",IF(P11&lt;TIME($V$3,$V$4,0),P11,TIME($V$3,$V$4,0)))</f>
        <v/>
      </c>
      <c r="R11" s="35" t="str">
        <f>IF(P11="","",P11-Q11)</f>
        <v/>
      </c>
      <c r="S11" s="36" t="str">
        <f>IF(P11="","",(R11*24))</f>
        <v/>
      </c>
      <c r="T11" s="33" t="str">
        <f>IF(P11="","",FLOOR(R11,"0：15"))</f>
        <v/>
      </c>
      <c r="U11" s="6" t="str">
        <f>IF(P11="","",T11*24)</f>
        <v/>
      </c>
      <c r="V11" s="7"/>
    </row>
    <row r="12" spans="3:26" ht="16.149999999999999" customHeight="1" x14ac:dyDescent="0.4">
      <c r="C12" s="8">
        <f t="shared" si="0"/>
        <v>45571</v>
      </c>
      <c r="D12" s="25">
        <v>756</v>
      </c>
      <c r="E12" s="26">
        <v>1715</v>
      </c>
      <c r="F12" s="29" t="str">
        <f t="shared" si="1"/>
        <v>7</v>
      </c>
      <c r="G12" s="29" t="str">
        <f t="shared" si="2"/>
        <v>56</v>
      </c>
      <c r="H12" s="29" t="str">
        <f t="shared" si="3"/>
        <v>17</v>
      </c>
      <c r="I12" s="29" t="str">
        <f t="shared" si="4"/>
        <v>15</v>
      </c>
      <c r="J12" s="27"/>
      <c r="K12" s="23">
        <f>+IF(D12="","",100)</f>
        <v>100</v>
      </c>
      <c r="L12" s="29" t="str">
        <f>IF(K12="","0",IF(K12&lt;1000,LEFT(K12,1),LEFT(K12,2)))</f>
        <v>1</v>
      </c>
      <c r="M12" s="29" t="str">
        <f>IF(K12="",0,(RIGHT(K12,2)))</f>
        <v>00</v>
      </c>
      <c r="N12" s="29" t="str">
        <f>IF(J12="","0",IF(J12&lt;1000,LEFT(J12,1),LEFT(J12,2)))</f>
        <v>0</v>
      </c>
      <c r="O12" s="29">
        <f>IF(J12="",0,(RIGHT(J12,2)))</f>
        <v>0</v>
      </c>
      <c r="P12" s="5">
        <f>IF(OR(D12="",E12=""),"",TIME(H12,I12,0)-TIME(F12,G12,0)-TIME(L12,M12,0)-TIME(N12,O12,0))</f>
        <v>0.34652777777777777</v>
      </c>
      <c r="Q12" s="13">
        <f>+IF(OR(D12="",E12=""),"",IF(P12&lt;TIME($V$3,$V$4,0),P12,TIME($V$3,$V$4,0)))</f>
        <v>0.33333333333333331</v>
      </c>
      <c r="R12" s="35">
        <f>IF(P12="","",P12-Q12)</f>
        <v>1.3194444444444453E-2</v>
      </c>
      <c r="S12" s="36">
        <f>IF(P12="","",(R12*24))</f>
        <v>0.31666666666666687</v>
      </c>
      <c r="T12" s="33">
        <f>IF(P12="","",FLOOR(R12,"0：15"))</f>
        <v>1.0416666666666666E-2</v>
      </c>
      <c r="U12" s="6">
        <f>IF(P12="","",T12*24)</f>
        <v>0.25</v>
      </c>
      <c r="V12" s="7"/>
      <c r="Z12" s="9"/>
    </row>
    <row r="13" spans="3:26" ht="16.149999999999999" customHeight="1" x14ac:dyDescent="0.4">
      <c r="C13" s="8">
        <f t="shared" si="0"/>
        <v>45572</v>
      </c>
      <c r="D13" s="25"/>
      <c r="E13" s="26"/>
      <c r="F13" s="29" t="str">
        <f t="shared" si="1"/>
        <v/>
      </c>
      <c r="G13" s="29" t="str">
        <f t="shared" si="2"/>
        <v/>
      </c>
      <c r="H13" s="29" t="str">
        <f t="shared" si="3"/>
        <v/>
      </c>
      <c r="I13" s="29" t="str">
        <f t="shared" si="4"/>
        <v/>
      </c>
      <c r="J13" s="27"/>
      <c r="K13" s="23" t="str">
        <f>+IF(D13="","",100)</f>
        <v/>
      </c>
      <c r="L13" s="29" t="str">
        <f>IF(K13="","0",IF(K13&lt;1000,LEFT(K13,1),LEFT(K13,2)))</f>
        <v>0</v>
      </c>
      <c r="M13" s="29">
        <f>IF(K13="",0,(RIGHT(K13,2)))</f>
        <v>0</v>
      </c>
      <c r="N13" s="29" t="str">
        <f>IF(J13="","0",IF(J13&lt;1000,LEFT(J13,1),LEFT(J13,2)))</f>
        <v>0</v>
      </c>
      <c r="O13" s="29">
        <f>IF(J13="",0,(RIGHT(J13,2)))</f>
        <v>0</v>
      </c>
      <c r="P13" s="5" t="str">
        <f>IF(OR(D13="",E13=""),"",TIME(H13,I13,0)-TIME(F13,G13,0)-TIME(L13,M13,0)-TIME(N13,O13,0))</f>
        <v/>
      </c>
      <c r="Q13" s="13" t="str">
        <f>+IF(OR(D13="",E13=""),"",IF(P13&lt;TIME($V$3,$V$4,0),P13,TIME($V$3,$V$4,0)))</f>
        <v/>
      </c>
      <c r="R13" s="35" t="str">
        <f>IF(P13="","",P13-Q13)</f>
        <v/>
      </c>
      <c r="S13" s="36" t="str">
        <f>IF(P13="","",(R13*24))</f>
        <v/>
      </c>
      <c r="T13" s="33" t="str">
        <f>IF(P13="","",FLOOR(R13,"0：15"))</f>
        <v/>
      </c>
      <c r="U13" s="6" t="str">
        <f>IF(P13="","",T13*24)</f>
        <v/>
      </c>
      <c r="V13" s="7"/>
      <c r="Z13" s="2"/>
    </row>
    <row r="14" spans="3:26" ht="16.149999999999999" customHeight="1" x14ac:dyDescent="0.4">
      <c r="C14" s="8">
        <f>C13+1</f>
        <v>45573</v>
      </c>
      <c r="D14" s="25"/>
      <c r="E14" s="26"/>
      <c r="F14" s="29" t="str">
        <f t="shared" si="1"/>
        <v/>
      </c>
      <c r="G14" s="29" t="str">
        <f t="shared" si="2"/>
        <v/>
      </c>
      <c r="H14" s="29" t="str">
        <f t="shared" si="3"/>
        <v/>
      </c>
      <c r="I14" s="29" t="str">
        <f t="shared" si="4"/>
        <v/>
      </c>
      <c r="J14" s="27"/>
      <c r="K14" s="23" t="str">
        <f>+IF(D14="","",100)</f>
        <v/>
      </c>
      <c r="L14" s="29" t="str">
        <f>IF(K14="","0",IF(K14&lt;1000,LEFT(K14,1),LEFT(K14,2)))</f>
        <v>0</v>
      </c>
      <c r="M14" s="29">
        <f>IF(K14="",0,(RIGHT(K14,2)))</f>
        <v>0</v>
      </c>
      <c r="N14" s="29" t="str">
        <f>IF(J14="","0",IF(J14&lt;1000,LEFT(J14,1),LEFT(J14,2)))</f>
        <v>0</v>
      </c>
      <c r="O14" s="29">
        <f>IF(J14="",0,(RIGHT(J14,2)))</f>
        <v>0</v>
      </c>
      <c r="P14" s="5" t="str">
        <f>IF(OR(D14="",E14=""),"",TIME(H14,I14,0)-TIME(F14,G14,0)-TIME(L14,M14,0)-TIME(N14,O14,0))</f>
        <v/>
      </c>
      <c r="Q14" s="13" t="str">
        <f>+IF(OR(D14="",E14=""),"",IF(P14&lt;TIME($V$3,$V$4,0),P14,TIME($V$3,$V$4,0)))</f>
        <v/>
      </c>
      <c r="R14" s="35" t="str">
        <f>IF(P14="","",P14-Q14)</f>
        <v/>
      </c>
      <c r="S14" s="36" t="str">
        <f>IF(P14="","",(R14*24))</f>
        <v/>
      </c>
      <c r="T14" s="33" t="str">
        <f>IF(P14="","",FLOOR(R14,"0：15"))</f>
        <v/>
      </c>
      <c r="U14" s="6" t="str">
        <f>IF(P14="","",T14*24)</f>
        <v/>
      </c>
      <c r="V14" s="7"/>
      <c r="Z14" s="2"/>
    </row>
    <row r="15" spans="3:26" ht="16.149999999999999" customHeight="1" x14ac:dyDescent="0.4">
      <c r="C15" s="8">
        <f t="shared" si="0"/>
        <v>45574</v>
      </c>
      <c r="D15" s="25">
        <v>1025</v>
      </c>
      <c r="E15" s="26">
        <v>1715</v>
      </c>
      <c r="F15" s="29" t="str">
        <f t="shared" si="1"/>
        <v>10</v>
      </c>
      <c r="G15" s="29" t="str">
        <f t="shared" si="2"/>
        <v>25</v>
      </c>
      <c r="H15" s="29" t="str">
        <f t="shared" si="3"/>
        <v>17</v>
      </c>
      <c r="I15" s="29" t="str">
        <f t="shared" si="4"/>
        <v>15</v>
      </c>
      <c r="J15" s="27"/>
      <c r="K15" s="23">
        <f>+IF(D15="","",100)</f>
        <v>100</v>
      </c>
      <c r="L15" s="29" t="str">
        <f>IF(K15="","0",IF(K15&lt;1000,LEFT(K15,1),LEFT(K15,2)))</f>
        <v>1</v>
      </c>
      <c r="M15" s="29" t="str">
        <f>IF(K15="",0,(RIGHT(K15,2)))</f>
        <v>00</v>
      </c>
      <c r="N15" s="29" t="str">
        <f>IF(J15="","0",IF(J15&lt;1000,LEFT(J15,1),LEFT(J15,2)))</f>
        <v>0</v>
      </c>
      <c r="O15" s="29">
        <f>IF(J15="",0,(RIGHT(J15,2)))</f>
        <v>0</v>
      </c>
      <c r="P15" s="5">
        <f>IF(OR(D15="",E15=""),"",TIME(H15,I15,0)-TIME(F15,G15,0)-TIME(L15,M15,0)-TIME(N15,O15,0))</f>
        <v>0.24305555555555555</v>
      </c>
      <c r="Q15" s="13">
        <f>+IF(OR(D15="",E15=""),"",IF(P15&lt;TIME($V$3,$V$4,0),P15,TIME($V$3,$V$4,0)))</f>
        <v>0.24305555555555555</v>
      </c>
      <c r="R15" s="35">
        <f>IF(P15="","",P15-Q15)</f>
        <v>0</v>
      </c>
      <c r="S15" s="36">
        <f>IF(P15="","",(R15*24))</f>
        <v>0</v>
      </c>
      <c r="T15" s="33">
        <f>IF(P15="","",FLOOR(R15,"0：15"))</f>
        <v>0</v>
      </c>
      <c r="U15" s="6">
        <f>IF(P15="","",T15*24)</f>
        <v>0</v>
      </c>
      <c r="V15" s="7"/>
      <c r="Z15" s="2"/>
    </row>
    <row r="16" spans="3:26" ht="16.149999999999999" customHeight="1" x14ac:dyDescent="0.4">
      <c r="C16" s="8">
        <f t="shared" si="0"/>
        <v>45575</v>
      </c>
      <c r="D16" s="25">
        <v>800</v>
      </c>
      <c r="E16" s="26">
        <v>1716</v>
      </c>
      <c r="F16" s="29" t="str">
        <f t="shared" si="1"/>
        <v>8</v>
      </c>
      <c r="G16" s="29" t="str">
        <f t="shared" si="2"/>
        <v>00</v>
      </c>
      <c r="H16" s="29" t="str">
        <f t="shared" si="3"/>
        <v>17</v>
      </c>
      <c r="I16" s="29" t="str">
        <f t="shared" si="4"/>
        <v>16</v>
      </c>
      <c r="J16" s="27">
        <v>210</v>
      </c>
      <c r="K16" s="23">
        <f>+IF(D16="","",100)</f>
        <v>100</v>
      </c>
      <c r="L16" s="29" t="str">
        <f>IF(K16="","0",IF(K16&lt;1000,LEFT(K16,1),LEFT(K16,2)))</f>
        <v>1</v>
      </c>
      <c r="M16" s="29" t="str">
        <f>IF(K16="",0,(RIGHT(K16,2)))</f>
        <v>00</v>
      </c>
      <c r="N16" s="29" t="str">
        <f>IF(J16="","0",IF(J16&lt;1000,LEFT(J16,1),LEFT(J16,2)))</f>
        <v>2</v>
      </c>
      <c r="O16" s="29" t="str">
        <f>IF(J16="",0,(RIGHT(J16,2)))</f>
        <v>10</v>
      </c>
      <c r="P16" s="5">
        <f>IF(OR(D16="",E16=""),"",TIME(H16,I16,0)-TIME(F16,G16,0)-TIME(L16,M16,0)-TIME(N16,O16,0))</f>
        <v>0.25416666666666665</v>
      </c>
      <c r="Q16" s="13">
        <f>+IF(OR(D16="",E16=""),"",IF(P16&lt;TIME($V$3,$V$4,0),P16,TIME($V$3,$V$4,0)))</f>
        <v>0.25416666666666665</v>
      </c>
      <c r="R16" s="35">
        <f>IF(P16="","",P16-Q16)</f>
        <v>0</v>
      </c>
      <c r="S16" s="36">
        <f>IF(P16="","",(R16*24))</f>
        <v>0</v>
      </c>
      <c r="T16" s="33">
        <f>IF(P16="","",FLOOR(R16,"0：15"))</f>
        <v>0</v>
      </c>
      <c r="U16" s="6">
        <f>IF(P16="","",T16*24)</f>
        <v>0</v>
      </c>
      <c r="V16" s="7"/>
      <c r="Z16" s="2"/>
    </row>
    <row r="17" spans="3:26" ht="16.149999999999999" customHeight="1" x14ac:dyDescent="0.4">
      <c r="C17" s="8">
        <f t="shared" si="0"/>
        <v>45576</v>
      </c>
      <c r="D17" s="25">
        <v>722</v>
      </c>
      <c r="E17" s="26">
        <v>1654</v>
      </c>
      <c r="F17" s="29" t="str">
        <f t="shared" si="1"/>
        <v>7</v>
      </c>
      <c r="G17" s="29" t="str">
        <f t="shared" si="2"/>
        <v>22</v>
      </c>
      <c r="H17" s="29" t="str">
        <f t="shared" si="3"/>
        <v>16</v>
      </c>
      <c r="I17" s="29" t="str">
        <f t="shared" si="4"/>
        <v>54</v>
      </c>
      <c r="J17" s="27"/>
      <c r="K17" s="23">
        <f>+IF(D17="","",100)</f>
        <v>100</v>
      </c>
      <c r="L17" s="29" t="str">
        <f>IF(K17="","0",IF(K17&lt;1000,LEFT(K17,1),LEFT(K17,2)))</f>
        <v>1</v>
      </c>
      <c r="M17" s="29" t="str">
        <f>IF(K17="",0,(RIGHT(K17,2)))</f>
        <v>00</v>
      </c>
      <c r="N17" s="29" t="str">
        <f>IF(J17="","0",IF(J17&lt;1000,LEFT(J17,1),LEFT(J17,2)))</f>
        <v>0</v>
      </c>
      <c r="O17" s="29">
        <f>IF(J17="",0,(RIGHT(J17,2)))</f>
        <v>0</v>
      </c>
      <c r="P17" s="5">
        <f>IF(OR(D17="",E17=""),"",TIME(H17,I17,0)-TIME(F17,G17,0)-TIME(L17,M17,0)-TIME(N17,O17,0))</f>
        <v>0.35555555555555557</v>
      </c>
      <c r="Q17" s="13">
        <f>+IF(OR(D17="",E17=""),"",IF(P17&lt;TIME($V$3,$V$4,0),P17,TIME($V$3,$V$4,0)))</f>
        <v>0.33333333333333331</v>
      </c>
      <c r="R17" s="35">
        <f>IF(P17="","",P17-Q17)</f>
        <v>2.2222222222222254E-2</v>
      </c>
      <c r="S17" s="36">
        <f>IF(P17="","",(R17*24))</f>
        <v>0.5333333333333341</v>
      </c>
      <c r="T17" s="33">
        <f>IF(P17="","",FLOOR(R17,"0：15"))</f>
        <v>2.0833333333333332E-2</v>
      </c>
      <c r="U17" s="6">
        <f>IF(P17="","",T17*24)</f>
        <v>0.5</v>
      </c>
      <c r="V17" s="7"/>
      <c r="Z17" s="2"/>
    </row>
    <row r="18" spans="3:26" ht="16.149999999999999" customHeight="1" x14ac:dyDescent="0.4">
      <c r="C18" s="8">
        <f t="shared" si="0"/>
        <v>45577</v>
      </c>
      <c r="D18" s="25">
        <v>1302</v>
      </c>
      <c r="E18" s="26">
        <v>2225</v>
      </c>
      <c r="F18" s="29" t="str">
        <f t="shared" si="1"/>
        <v>13</v>
      </c>
      <c r="G18" s="29" t="str">
        <f t="shared" si="2"/>
        <v>02</v>
      </c>
      <c r="H18" s="29" t="str">
        <f t="shared" si="3"/>
        <v>22</v>
      </c>
      <c r="I18" s="29" t="str">
        <f t="shared" si="4"/>
        <v>25</v>
      </c>
      <c r="J18" s="27"/>
      <c r="K18" s="23">
        <f>+IF(D18="","",100)</f>
        <v>100</v>
      </c>
      <c r="L18" s="29" t="str">
        <f>IF(K18="","0",IF(K18&lt;1000,LEFT(K18,1),LEFT(K18,2)))</f>
        <v>1</v>
      </c>
      <c r="M18" s="29" t="str">
        <f>IF(K18="",0,(RIGHT(K18,2)))</f>
        <v>00</v>
      </c>
      <c r="N18" s="29" t="str">
        <f>IF(J18="","0",IF(J18&lt;1000,LEFT(J18,1),LEFT(J18,2)))</f>
        <v>0</v>
      </c>
      <c r="O18" s="29">
        <f>IF(J18="",0,(RIGHT(J18,2)))</f>
        <v>0</v>
      </c>
      <c r="P18" s="5">
        <f>IF(OR(D18="",E18=""),"",TIME(H18,I18,0)-TIME(F18,G18,0)-TIME(L18,M18,0)-TIME(N18,O18,0))</f>
        <v>0.34930555555555559</v>
      </c>
      <c r="Q18" s="13">
        <f>+IF(OR(D18="",E18=""),"",IF(P18&lt;TIME($V$3,$V$4,0),P18,TIME($V$3,$V$4,0)))</f>
        <v>0.33333333333333331</v>
      </c>
      <c r="R18" s="35">
        <f>IF(P18="","",P18-Q18)</f>
        <v>1.5972222222222276E-2</v>
      </c>
      <c r="S18" s="36">
        <f>IF(P18="","",(R18*24))</f>
        <v>0.38333333333333464</v>
      </c>
      <c r="T18" s="33">
        <f>IF(P18="","",FLOOR(R18,"0：15"))</f>
        <v>1.0416666666666666E-2</v>
      </c>
      <c r="U18" s="6">
        <f>IF(P18="","",T18*24)</f>
        <v>0.25</v>
      </c>
      <c r="V18" s="7"/>
      <c r="Z18" s="2"/>
    </row>
    <row r="19" spans="3:26" ht="16.149999999999999" customHeight="1" x14ac:dyDescent="0.4">
      <c r="C19" s="8">
        <f t="shared" si="0"/>
        <v>45578</v>
      </c>
      <c r="D19" s="25">
        <v>800</v>
      </c>
      <c r="E19" s="26">
        <v>1715</v>
      </c>
      <c r="F19" s="29" t="str">
        <f t="shared" si="1"/>
        <v>8</v>
      </c>
      <c r="G19" s="29" t="str">
        <f t="shared" si="2"/>
        <v>00</v>
      </c>
      <c r="H19" s="29" t="str">
        <f t="shared" si="3"/>
        <v>17</v>
      </c>
      <c r="I19" s="29" t="str">
        <f t="shared" si="4"/>
        <v>15</v>
      </c>
      <c r="J19" s="27"/>
      <c r="K19" s="23">
        <f>+IF(D19="","",100)</f>
        <v>100</v>
      </c>
      <c r="L19" s="29" t="str">
        <f>IF(K19="","0",IF(K19&lt;1000,LEFT(K19,1),LEFT(K19,2)))</f>
        <v>1</v>
      </c>
      <c r="M19" s="29" t="str">
        <f>IF(K19="",0,(RIGHT(K19,2)))</f>
        <v>00</v>
      </c>
      <c r="N19" s="29" t="str">
        <f>IF(J19="","0",IF(J19&lt;1000,LEFT(J19,1),LEFT(J19,2)))</f>
        <v>0</v>
      </c>
      <c r="O19" s="29">
        <f>IF(J19="",0,(RIGHT(J19,2)))</f>
        <v>0</v>
      </c>
      <c r="P19" s="5">
        <f>IF(OR(D19="",E19=""),"",TIME(H19,I19,0)-TIME(F19,G19,0)-TIME(L19,M19,0)-TIME(N19,O19,0))</f>
        <v>0.34375</v>
      </c>
      <c r="Q19" s="13">
        <f>+IF(OR(D19="",E19=""),"",IF(P19&lt;TIME($V$3,$V$4,0),P19,TIME($V$3,$V$4,0)))</f>
        <v>0.33333333333333331</v>
      </c>
      <c r="R19" s="35">
        <f>IF(P19="","",P19-Q19)</f>
        <v>1.0416666666666685E-2</v>
      </c>
      <c r="S19" s="36">
        <f>IF(P19="","",(R19*24))</f>
        <v>0.25000000000000044</v>
      </c>
      <c r="T19" s="33">
        <f>IF(P19="","",FLOOR(R19,"0：15"))</f>
        <v>1.0416666666666666E-2</v>
      </c>
      <c r="U19" s="6">
        <f>IF(P19="","",T19*24)</f>
        <v>0.25</v>
      </c>
      <c r="V19" s="7"/>
      <c r="Z19" s="2"/>
    </row>
    <row r="20" spans="3:26" ht="16.149999999999999" customHeight="1" x14ac:dyDescent="0.4">
      <c r="C20" s="8">
        <f t="shared" si="0"/>
        <v>45579</v>
      </c>
      <c r="D20" s="25"/>
      <c r="E20" s="26"/>
      <c r="F20" s="29" t="str">
        <f t="shared" si="1"/>
        <v/>
      </c>
      <c r="G20" s="29" t="str">
        <f t="shared" si="2"/>
        <v/>
      </c>
      <c r="H20" s="29" t="str">
        <f t="shared" si="3"/>
        <v/>
      </c>
      <c r="I20" s="29" t="str">
        <f t="shared" si="4"/>
        <v/>
      </c>
      <c r="J20" s="27"/>
      <c r="K20" s="23" t="str">
        <f>+IF(D20="","",100)</f>
        <v/>
      </c>
      <c r="L20" s="29" t="str">
        <f>IF(K20="","0",IF(K20&lt;1000,LEFT(K20,1),LEFT(K20,2)))</f>
        <v>0</v>
      </c>
      <c r="M20" s="29">
        <f>IF(K20="",0,(RIGHT(K20,2)))</f>
        <v>0</v>
      </c>
      <c r="N20" s="29" t="str">
        <f>IF(J20="","0",IF(J20&lt;1000,LEFT(J20,1),LEFT(J20,2)))</f>
        <v>0</v>
      </c>
      <c r="O20" s="29">
        <f>IF(J20="",0,(RIGHT(J20,2)))</f>
        <v>0</v>
      </c>
      <c r="P20" s="5" t="str">
        <f>IF(OR(D20="",E20=""),"",TIME(H20,I20,0)-TIME(F20,G20,0)-TIME(L20,M20,0)-TIME(N20,O20,0))</f>
        <v/>
      </c>
      <c r="Q20" s="13" t="str">
        <f>+IF(OR(D20="",E20=""),"",IF(P20&lt;TIME($V$3,$V$4,0),P20,TIME($V$3,$V$4,0)))</f>
        <v/>
      </c>
      <c r="R20" s="35" t="str">
        <f>IF(P20="","",P20-Q20)</f>
        <v/>
      </c>
      <c r="S20" s="36" t="str">
        <f>IF(P20="","",(R20*24))</f>
        <v/>
      </c>
      <c r="T20" s="33" t="str">
        <f>IF(P20="","",FLOOR(R20,"0：15"))</f>
        <v/>
      </c>
      <c r="U20" s="6" t="str">
        <f>IF(P20="","",T20*24)</f>
        <v/>
      </c>
      <c r="V20" s="7"/>
    </row>
    <row r="21" spans="3:26" ht="16.149999999999999" customHeight="1" x14ac:dyDescent="0.4">
      <c r="C21" s="8">
        <f t="shared" si="0"/>
        <v>45580</v>
      </c>
      <c r="D21" s="25"/>
      <c r="E21" s="26"/>
      <c r="F21" s="29" t="str">
        <f t="shared" si="1"/>
        <v/>
      </c>
      <c r="G21" s="29" t="str">
        <f t="shared" si="2"/>
        <v/>
      </c>
      <c r="H21" s="29" t="str">
        <f t="shared" si="3"/>
        <v/>
      </c>
      <c r="I21" s="29" t="str">
        <f t="shared" si="4"/>
        <v/>
      </c>
      <c r="J21" s="27"/>
      <c r="K21" s="23" t="str">
        <f>+IF(D21="","",100)</f>
        <v/>
      </c>
      <c r="L21" s="29" t="str">
        <f>IF(K21="","0",IF(K21&lt;1000,LEFT(K21,1),LEFT(K21,2)))</f>
        <v>0</v>
      </c>
      <c r="M21" s="29">
        <f>IF(K21="",0,(RIGHT(K21,2)))</f>
        <v>0</v>
      </c>
      <c r="N21" s="29" t="str">
        <f>IF(J21="","0",IF(J21&lt;1000,LEFT(J21,1),LEFT(J21,2)))</f>
        <v>0</v>
      </c>
      <c r="O21" s="29">
        <f>IF(J21="",0,(RIGHT(J21,2)))</f>
        <v>0</v>
      </c>
      <c r="P21" s="5" t="str">
        <f>IF(OR(D21="",E21=""),"",TIME(H21,I21,0)-TIME(F21,G21,0)-TIME(L21,M21,0)-TIME(N21,O21,0))</f>
        <v/>
      </c>
      <c r="Q21" s="13" t="str">
        <f>+IF(OR(D21="",E21=""),"",IF(P21&lt;TIME($V$3,$V$4,0),P21,TIME($V$3,$V$4,0)))</f>
        <v/>
      </c>
      <c r="R21" s="35" t="str">
        <f>IF(P21="","",P21-Q21)</f>
        <v/>
      </c>
      <c r="S21" s="36" t="str">
        <f>IF(P21="","",(R21*24))</f>
        <v/>
      </c>
      <c r="T21" s="33" t="str">
        <f>IF(P21="","",FLOOR(R21,"0：15"))</f>
        <v/>
      </c>
      <c r="U21" s="6" t="str">
        <f>IF(P21="","",T21*24)</f>
        <v/>
      </c>
      <c r="V21" s="7"/>
    </row>
    <row r="22" spans="3:26" ht="16.149999999999999" customHeight="1" x14ac:dyDescent="0.4">
      <c r="C22" s="8">
        <f t="shared" si="0"/>
        <v>45581</v>
      </c>
      <c r="D22" s="25">
        <v>800</v>
      </c>
      <c r="E22" s="26">
        <v>1852</v>
      </c>
      <c r="F22" s="29" t="str">
        <f t="shared" si="1"/>
        <v>8</v>
      </c>
      <c r="G22" s="29" t="str">
        <f t="shared" si="2"/>
        <v>00</v>
      </c>
      <c r="H22" s="29" t="str">
        <f t="shared" si="3"/>
        <v>18</v>
      </c>
      <c r="I22" s="29" t="str">
        <f t="shared" si="4"/>
        <v>52</v>
      </c>
      <c r="J22" s="27"/>
      <c r="K22" s="23">
        <f>+IF(D22="","",100)</f>
        <v>100</v>
      </c>
      <c r="L22" s="29" t="str">
        <f>IF(K22="","0",IF(K22&lt;1000,LEFT(K22,1),LEFT(K22,2)))</f>
        <v>1</v>
      </c>
      <c r="M22" s="29" t="str">
        <f>IF(K22="",0,(RIGHT(K22,2)))</f>
        <v>00</v>
      </c>
      <c r="N22" s="29" t="str">
        <f>IF(J22="","0",IF(J22&lt;1000,LEFT(J22,1),LEFT(J22,2)))</f>
        <v>0</v>
      </c>
      <c r="O22" s="29">
        <f>IF(J22="",0,(RIGHT(J22,2)))</f>
        <v>0</v>
      </c>
      <c r="P22" s="5">
        <f>IF(OR(D22="",E22=""),"",TIME(H22,I22,0)-TIME(F22,G22,0)-TIME(L22,M22,0)-TIME(N22,O22,0))</f>
        <v>0.41111111111111109</v>
      </c>
      <c r="Q22" s="13">
        <f>+IF(OR(D22="",E22=""),"",IF(P22&lt;TIME($V$3,$V$4,0),P22,TIME($V$3,$V$4,0)))</f>
        <v>0.33333333333333331</v>
      </c>
      <c r="R22" s="35">
        <f>IF(P22="","",P22-Q22)</f>
        <v>7.7777777777777779E-2</v>
      </c>
      <c r="S22" s="36">
        <f>IF(P22="","",(R22*24))</f>
        <v>1.8666666666666667</v>
      </c>
      <c r="T22" s="33">
        <f>IF(P22="","",FLOOR(R22,"0：15"))</f>
        <v>7.2916666666666657E-2</v>
      </c>
      <c r="U22" s="6">
        <f>IF(P22="","",T22*24)</f>
        <v>1.7499999999999998</v>
      </c>
      <c r="V22" s="7"/>
    </row>
    <row r="23" spans="3:26" ht="16.149999999999999" customHeight="1" x14ac:dyDescent="0.4">
      <c r="C23" s="8">
        <f t="shared" si="0"/>
        <v>45582</v>
      </c>
      <c r="D23" s="25">
        <v>800</v>
      </c>
      <c r="E23" s="26">
        <v>1815</v>
      </c>
      <c r="F23" s="29" t="str">
        <f t="shared" si="1"/>
        <v>8</v>
      </c>
      <c r="G23" s="29" t="str">
        <f t="shared" si="2"/>
        <v>00</v>
      </c>
      <c r="H23" s="29" t="str">
        <f t="shared" si="3"/>
        <v>18</v>
      </c>
      <c r="I23" s="29" t="str">
        <f t="shared" si="4"/>
        <v>15</v>
      </c>
      <c r="J23" s="27"/>
      <c r="K23" s="23">
        <f>+IF(D23="","",100)</f>
        <v>100</v>
      </c>
      <c r="L23" s="29" t="str">
        <f>IF(K23="","0",IF(K23&lt;1000,LEFT(K23,1),LEFT(K23,2)))</f>
        <v>1</v>
      </c>
      <c r="M23" s="29" t="str">
        <f>IF(K23="",0,(RIGHT(K23,2)))</f>
        <v>00</v>
      </c>
      <c r="N23" s="29" t="str">
        <f>IF(J23="","0",IF(J23&lt;1000,LEFT(J23,1),LEFT(J23,2)))</f>
        <v>0</v>
      </c>
      <c r="O23" s="29">
        <f>IF(J23="",0,(RIGHT(J23,2)))</f>
        <v>0</v>
      </c>
      <c r="P23" s="5">
        <f>IF(OR(D23="",E23=""),"",TIME(H23,I23,0)-TIME(F23,G23,0)-TIME(L23,M23,0)-TIME(N23,O23,0))</f>
        <v>0.38541666666666663</v>
      </c>
      <c r="Q23" s="13">
        <f>+IF(OR(D23="",E23=""),"",IF(P23&lt;TIME($V$3,$V$4,0),P23,TIME($V$3,$V$4,0)))</f>
        <v>0.33333333333333331</v>
      </c>
      <c r="R23" s="35">
        <f>IF(P23="","",P23-Q23)</f>
        <v>5.2083333333333315E-2</v>
      </c>
      <c r="S23" s="36">
        <f>IF(P23="","",(R23*24))</f>
        <v>1.2499999999999996</v>
      </c>
      <c r="T23" s="33">
        <f>IF(P23="","",FLOOR(R23,"0：15"))</f>
        <v>5.2083333333333329E-2</v>
      </c>
      <c r="U23" s="6">
        <f>IF(P23="","",T23*24)</f>
        <v>1.25</v>
      </c>
      <c r="V23" s="7"/>
    </row>
    <row r="24" spans="3:26" ht="16.149999999999999" customHeight="1" x14ac:dyDescent="0.4">
      <c r="C24" s="8">
        <f t="shared" si="0"/>
        <v>45583</v>
      </c>
      <c r="D24" s="25">
        <v>800</v>
      </c>
      <c r="E24" s="26">
        <v>1745</v>
      </c>
      <c r="F24" s="29" t="str">
        <f t="shared" si="1"/>
        <v>8</v>
      </c>
      <c r="G24" s="29" t="str">
        <f t="shared" si="2"/>
        <v>00</v>
      </c>
      <c r="H24" s="29" t="str">
        <f t="shared" si="3"/>
        <v>17</v>
      </c>
      <c r="I24" s="29" t="str">
        <f t="shared" si="4"/>
        <v>45</v>
      </c>
      <c r="J24" s="27"/>
      <c r="K24" s="23">
        <f>+IF(D24="","",100)</f>
        <v>100</v>
      </c>
      <c r="L24" s="29" t="str">
        <f>IF(K24="","0",IF(K24&lt;1000,LEFT(K24,1),LEFT(K24,2)))</f>
        <v>1</v>
      </c>
      <c r="M24" s="29" t="str">
        <f>IF(K24="",0,(RIGHT(K24,2)))</f>
        <v>00</v>
      </c>
      <c r="N24" s="29" t="str">
        <f>IF(J24="","0",IF(J24&lt;1000,LEFT(J24,1),LEFT(J24,2)))</f>
        <v>0</v>
      </c>
      <c r="O24" s="29">
        <f>IF(J24="",0,(RIGHT(J24,2)))</f>
        <v>0</v>
      </c>
      <c r="P24" s="5">
        <f>IF(OR(D24="",E24=""),"",TIME(H24,I24,0)-TIME(F24,G24,0)-TIME(L24,M24,0)-TIME(N24,O24,0))</f>
        <v>0.36458333333333337</v>
      </c>
      <c r="Q24" s="13">
        <f>+IF(OR(D24="",E24=""),"",IF(P24&lt;TIME($V$3,$V$4,0),P24,TIME($V$3,$V$4,0)))</f>
        <v>0.33333333333333331</v>
      </c>
      <c r="R24" s="35">
        <f>IF(P24="","",P24-Q24)</f>
        <v>3.1250000000000056E-2</v>
      </c>
      <c r="S24" s="36">
        <f>IF(P24="","",(R24*24))</f>
        <v>0.75000000000000133</v>
      </c>
      <c r="T24" s="33">
        <f>IF(P24="","",FLOOR(R24,"0：15"))</f>
        <v>3.125E-2</v>
      </c>
      <c r="U24" s="6">
        <f>IF(P24="","",T24*24)</f>
        <v>0.75</v>
      </c>
      <c r="V24" s="7"/>
    </row>
    <row r="25" spans="3:26" ht="16.149999999999999" customHeight="1" x14ac:dyDescent="0.4">
      <c r="C25" s="8">
        <f t="shared" si="0"/>
        <v>45584</v>
      </c>
      <c r="D25" s="25">
        <v>800</v>
      </c>
      <c r="E25" s="26">
        <v>1835</v>
      </c>
      <c r="F25" s="29" t="str">
        <f t="shared" si="1"/>
        <v>8</v>
      </c>
      <c r="G25" s="29" t="str">
        <f t="shared" si="2"/>
        <v>00</v>
      </c>
      <c r="H25" s="29" t="str">
        <f t="shared" si="3"/>
        <v>18</v>
      </c>
      <c r="I25" s="29" t="str">
        <f t="shared" si="4"/>
        <v>35</v>
      </c>
      <c r="J25" s="27"/>
      <c r="K25" s="23">
        <f>+IF(D25="","",100)</f>
        <v>100</v>
      </c>
      <c r="L25" s="29" t="str">
        <f>IF(K25="","0",IF(K25&lt;1000,LEFT(K25,1),LEFT(K25,2)))</f>
        <v>1</v>
      </c>
      <c r="M25" s="29" t="str">
        <f>IF(K25="",0,(RIGHT(K25,2)))</f>
        <v>00</v>
      </c>
      <c r="N25" s="29" t="str">
        <f>IF(J25="","0",IF(J25&lt;1000,LEFT(J25,1),LEFT(J25,2)))</f>
        <v>0</v>
      </c>
      <c r="O25" s="29">
        <f>IF(J25="",0,(RIGHT(J25,2)))</f>
        <v>0</v>
      </c>
      <c r="P25" s="5">
        <f>IF(OR(D25="",E25=""),"",TIME(H25,I25,0)-TIME(F25,G25,0)-TIME(L25,M25,0)-TIME(N25,O25,0))</f>
        <v>0.39930555555555558</v>
      </c>
      <c r="Q25" s="13">
        <f>+IF(OR(D25="",E25=""),"",IF(P25&lt;TIME($V$3,$V$4,0),P25,TIME($V$3,$V$4,0)))</f>
        <v>0.33333333333333331</v>
      </c>
      <c r="R25" s="35">
        <f>IF(P25="","",P25-Q25)</f>
        <v>6.5972222222222265E-2</v>
      </c>
      <c r="S25" s="36">
        <f>IF(P25="","",(R25*24))</f>
        <v>1.5833333333333344</v>
      </c>
      <c r="T25" s="33">
        <f>IF(P25="","",FLOOR(R25,"0：15"))</f>
        <v>6.25E-2</v>
      </c>
      <c r="U25" s="6">
        <f>IF(P25="","",T25*24)</f>
        <v>1.5</v>
      </c>
      <c r="V25" s="7"/>
    </row>
    <row r="26" spans="3:26" ht="16.149999999999999" customHeight="1" x14ac:dyDescent="0.4">
      <c r="C26" s="8">
        <f t="shared" si="0"/>
        <v>45585</v>
      </c>
      <c r="D26" s="25">
        <v>800</v>
      </c>
      <c r="E26" s="26">
        <v>1922</v>
      </c>
      <c r="F26" s="29" t="str">
        <f t="shared" si="1"/>
        <v>8</v>
      </c>
      <c r="G26" s="29" t="str">
        <f t="shared" si="2"/>
        <v>00</v>
      </c>
      <c r="H26" s="29" t="str">
        <f t="shared" si="3"/>
        <v>19</v>
      </c>
      <c r="I26" s="29" t="str">
        <f t="shared" si="4"/>
        <v>22</v>
      </c>
      <c r="J26" s="27"/>
      <c r="K26" s="23">
        <f>+IF(D26="","",100)</f>
        <v>100</v>
      </c>
      <c r="L26" s="29" t="str">
        <f>IF(K26="","0",IF(K26&lt;1000,LEFT(K26,1),LEFT(K26,2)))</f>
        <v>1</v>
      </c>
      <c r="M26" s="29" t="str">
        <f>IF(K26="",0,(RIGHT(K26,2)))</f>
        <v>00</v>
      </c>
      <c r="N26" s="29" t="str">
        <f>IF(J26="","0",IF(J26&lt;1000,LEFT(J26,1),LEFT(J26,2)))</f>
        <v>0</v>
      </c>
      <c r="O26" s="29">
        <f>IF(J26="",0,(RIGHT(J26,2)))</f>
        <v>0</v>
      </c>
      <c r="P26" s="5">
        <f>IF(OR(D26="",E26=""),"",TIME(H26,I26,0)-TIME(F26,G26,0)-TIME(L26,M26,0)-TIME(N26,O26,0))</f>
        <v>0.43194444444444446</v>
      </c>
      <c r="Q26" s="13">
        <f>+IF(OR(D26="",E26=""),"",IF(P26&lt;TIME($V$3,$V$4,0),P26,TIME($V$3,$V$4,0)))</f>
        <v>0.33333333333333331</v>
      </c>
      <c r="R26" s="35">
        <f>IF(P26="","",P26-Q26)</f>
        <v>9.8611111111111149E-2</v>
      </c>
      <c r="S26" s="36">
        <f>IF(P26="","",(R26*24))</f>
        <v>2.3666666666666676</v>
      </c>
      <c r="T26" s="33">
        <f>IF(P26="","",FLOOR(R26,"0：15"))</f>
        <v>9.375E-2</v>
      </c>
      <c r="U26" s="6">
        <f>IF(P26="","",T26*24)</f>
        <v>2.25</v>
      </c>
      <c r="V26" s="7"/>
    </row>
    <row r="27" spans="3:26" ht="16.149999999999999" customHeight="1" x14ac:dyDescent="0.4">
      <c r="C27" s="8">
        <f t="shared" si="0"/>
        <v>45586</v>
      </c>
      <c r="D27" s="25"/>
      <c r="E27" s="26"/>
      <c r="F27" s="29" t="str">
        <f t="shared" si="1"/>
        <v/>
      </c>
      <c r="G27" s="29" t="str">
        <f t="shared" si="2"/>
        <v/>
      </c>
      <c r="H27" s="29" t="str">
        <f t="shared" si="3"/>
        <v/>
      </c>
      <c r="I27" s="29" t="str">
        <f t="shared" si="4"/>
        <v/>
      </c>
      <c r="J27" s="27"/>
      <c r="K27" s="23" t="str">
        <f>+IF(D27="","",100)</f>
        <v/>
      </c>
      <c r="L27" s="29" t="str">
        <f>IF(K27="","0",IF(K27&lt;1000,LEFT(K27,1),LEFT(K27,2)))</f>
        <v>0</v>
      </c>
      <c r="M27" s="29">
        <f>IF(K27="",0,(RIGHT(K27,2)))</f>
        <v>0</v>
      </c>
      <c r="N27" s="29" t="str">
        <f>IF(J27="","0",IF(J27&lt;1000,LEFT(J27,1),LEFT(J27,2)))</f>
        <v>0</v>
      </c>
      <c r="O27" s="29">
        <f>IF(J27="",0,(RIGHT(J27,2)))</f>
        <v>0</v>
      </c>
      <c r="P27" s="5" t="str">
        <f>IF(OR(D27="",E27=""),"",TIME(H27,I27,0)-TIME(F27,G27,0)-TIME(L27,M27,0)-TIME(N27,O27,0))</f>
        <v/>
      </c>
      <c r="Q27" s="13" t="str">
        <f>+IF(OR(D27="",E27=""),"",IF(P27&lt;TIME($V$3,$V$4,0),P27,TIME($V$3,$V$4,0)))</f>
        <v/>
      </c>
      <c r="R27" s="35" t="str">
        <f>IF(P27="","",P27-Q27)</f>
        <v/>
      </c>
      <c r="S27" s="36" t="str">
        <f>IF(P27="","",(R27*24))</f>
        <v/>
      </c>
      <c r="T27" s="33" t="str">
        <f>IF(P27="","",FLOOR(R27,"0：15"))</f>
        <v/>
      </c>
      <c r="U27" s="6" t="str">
        <f>IF(P27="","",T27*24)</f>
        <v/>
      </c>
      <c r="V27" s="7"/>
    </row>
    <row r="28" spans="3:26" ht="16.149999999999999" customHeight="1" x14ac:dyDescent="0.4">
      <c r="C28" s="8">
        <f t="shared" si="0"/>
        <v>45587</v>
      </c>
      <c r="D28" s="25"/>
      <c r="E28" s="26"/>
      <c r="F28" s="29" t="str">
        <f t="shared" si="1"/>
        <v/>
      </c>
      <c r="G28" s="29" t="str">
        <f t="shared" si="2"/>
        <v/>
      </c>
      <c r="H28" s="29" t="str">
        <f t="shared" si="3"/>
        <v/>
      </c>
      <c r="I28" s="29" t="str">
        <f t="shared" si="4"/>
        <v/>
      </c>
      <c r="J28" s="27"/>
      <c r="K28" s="23" t="str">
        <f>+IF(D28="","",100)</f>
        <v/>
      </c>
      <c r="L28" s="29" t="str">
        <f>IF(K28="","0",IF(K28&lt;1000,LEFT(K28,1),LEFT(K28,2)))</f>
        <v>0</v>
      </c>
      <c r="M28" s="29">
        <f>IF(K28="",0,(RIGHT(K28,2)))</f>
        <v>0</v>
      </c>
      <c r="N28" s="29" t="str">
        <f>IF(J28="","0",IF(J28&lt;1000,LEFT(J28,1),LEFT(J28,2)))</f>
        <v>0</v>
      </c>
      <c r="O28" s="29">
        <f>IF(J28="",0,(RIGHT(J28,2)))</f>
        <v>0</v>
      </c>
      <c r="P28" s="5" t="str">
        <f>IF(OR(D28="",E28=""),"",TIME(H28,I28,0)-TIME(F28,G28,0)-TIME(L28,M28,0)-TIME(N28,O28,0))</f>
        <v/>
      </c>
      <c r="Q28" s="13" t="str">
        <f>+IF(OR(D28="",E28=""),"",IF(P28&lt;TIME($V$3,$V$4,0),P28,TIME($V$3,$V$4,0)))</f>
        <v/>
      </c>
      <c r="R28" s="35" t="str">
        <f>IF(P28="","",P28-Q28)</f>
        <v/>
      </c>
      <c r="S28" s="36" t="str">
        <f>IF(P28="","",(R28*24))</f>
        <v/>
      </c>
      <c r="T28" s="33" t="str">
        <f>IF(P28="","",FLOOR(R28,"0：15"))</f>
        <v/>
      </c>
      <c r="U28" s="6" t="str">
        <f>IF(P28="","",T28*24)</f>
        <v/>
      </c>
      <c r="V28" s="7"/>
    </row>
    <row r="29" spans="3:26" ht="16.149999999999999" customHeight="1" x14ac:dyDescent="0.4">
      <c r="C29" s="8">
        <f t="shared" si="0"/>
        <v>45588</v>
      </c>
      <c r="D29" s="25">
        <v>800</v>
      </c>
      <c r="E29" s="26">
        <v>1715</v>
      </c>
      <c r="F29" s="29" t="str">
        <f t="shared" si="1"/>
        <v>8</v>
      </c>
      <c r="G29" s="29" t="str">
        <f t="shared" si="2"/>
        <v>00</v>
      </c>
      <c r="H29" s="29" t="str">
        <f t="shared" si="3"/>
        <v>17</v>
      </c>
      <c r="I29" s="29" t="str">
        <f t="shared" si="4"/>
        <v>15</v>
      </c>
      <c r="J29" s="27"/>
      <c r="K29" s="23">
        <f>+IF(D29="","",100)</f>
        <v>100</v>
      </c>
      <c r="L29" s="29" t="str">
        <f>IF(K29="","0",IF(K29&lt;1000,LEFT(K29,1),LEFT(K29,2)))</f>
        <v>1</v>
      </c>
      <c r="M29" s="29" t="str">
        <f>IF(K29="",0,(RIGHT(K29,2)))</f>
        <v>00</v>
      </c>
      <c r="N29" s="29" t="str">
        <f>IF(J29="","0",IF(J29&lt;1000,LEFT(J29,1),LEFT(J29,2)))</f>
        <v>0</v>
      </c>
      <c r="O29" s="29">
        <f>IF(J29="",0,(RIGHT(J29,2)))</f>
        <v>0</v>
      </c>
      <c r="P29" s="5">
        <f>IF(OR(D29="",E29=""),"",TIME(H29,I29,0)-TIME(F29,G29,0)-TIME(L29,M29,0)-TIME(N29,O29,0))</f>
        <v>0.34375</v>
      </c>
      <c r="Q29" s="13">
        <f>+IF(OR(D29="",E29=""),"",IF(P29&lt;TIME($V$3,$V$4,0),P29,TIME($V$3,$V$4,0)))</f>
        <v>0.33333333333333331</v>
      </c>
      <c r="R29" s="35">
        <f>IF(P29="","",P29-Q29)</f>
        <v>1.0416666666666685E-2</v>
      </c>
      <c r="S29" s="36">
        <f>IF(P29="","",(R29*24))</f>
        <v>0.25000000000000044</v>
      </c>
      <c r="T29" s="33">
        <f>IF(P29="","",FLOOR(R29,"0：15"))</f>
        <v>1.0416666666666666E-2</v>
      </c>
      <c r="U29" s="6">
        <f>IF(P29="","",T29*24)</f>
        <v>0.25</v>
      </c>
      <c r="V29" s="7"/>
    </row>
    <row r="30" spans="3:26" ht="16.149999999999999" customHeight="1" x14ac:dyDescent="0.4">
      <c r="C30" s="8">
        <f t="shared" si="0"/>
        <v>45589</v>
      </c>
      <c r="D30" s="25">
        <v>755</v>
      </c>
      <c r="E30" s="26">
        <v>1801</v>
      </c>
      <c r="F30" s="29" t="str">
        <f t="shared" si="1"/>
        <v>7</v>
      </c>
      <c r="G30" s="29" t="str">
        <f t="shared" si="2"/>
        <v>55</v>
      </c>
      <c r="H30" s="29" t="str">
        <f t="shared" si="3"/>
        <v>18</v>
      </c>
      <c r="I30" s="29" t="str">
        <f t="shared" si="4"/>
        <v>01</v>
      </c>
      <c r="J30" s="27"/>
      <c r="K30" s="23">
        <f>+IF(D30="","",100)</f>
        <v>100</v>
      </c>
      <c r="L30" s="29" t="str">
        <f>IF(K30="","0",IF(K30&lt;1000,LEFT(K30,1),LEFT(K30,2)))</f>
        <v>1</v>
      </c>
      <c r="M30" s="29" t="str">
        <f>IF(K30="",0,(RIGHT(K30,2)))</f>
        <v>00</v>
      </c>
      <c r="N30" s="29" t="str">
        <f>IF(J30="","0",IF(J30&lt;1000,LEFT(J30,1),LEFT(J30,2)))</f>
        <v>0</v>
      </c>
      <c r="O30" s="29">
        <f>IF(J30="",0,(RIGHT(J30,2)))</f>
        <v>0</v>
      </c>
      <c r="P30" s="5">
        <f>IF(OR(D30="",E30=""),"",TIME(H30,I30,0)-TIME(F30,G30,0)-TIME(L30,M30,0)-TIME(N30,O30,0))</f>
        <v>0.37916666666666665</v>
      </c>
      <c r="Q30" s="13">
        <f>+IF(OR(D30="",E30=""),"",IF(P30&lt;TIME($V$3,$V$4,0),P30,TIME($V$3,$V$4,0)))</f>
        <v>0.33333333333333331</v>
      </c>
      <c r="R30" s="35">
        <f>IF(P30="","",P30-Q30)</f>
        <v>4.5833333333333337E-2</v>
      </c>
      <c r="S30" s="36">
        <f>IF(P30="","",(R30*24))</f>
        <v>1.1000000000000001</v>
      </c>
      <c r="T30" s="33">
        <f>IF(P30="","",FLOOR(R30,"0：15"))</f>
        <v>4.1666666666666664E-2</v>
      </c>
      <c r="U30" s="6">
        <f>IF(P30="","",T30*24)</f>
        <v>1</v>
      </c>
      <c r="V30" s="7"/>
    </row>
    <row r="31" spans="3:26" ht="16.149999999999999" customHeight="1" x14ac:dyDescent="0.4">
      <c r="C31" s="8">
        <f t="shared" si="0"/>
        <v>45590</v>
      </c>
      <c r="D31" s="25">
        <v>902</v>
      </c>
      <c r="E31" s="26">
        <v>1255</v>
      </c>
      <c r="F31" s="29" t="str">
        <f t="shared" si="1"/>
        <v>9</v>
      </c>
      <c r="G31" s="29" t="str">
        <f t="shared" si="2"/>
        <v>02</v>
      </c>
      <c r="H31" s="29" t="str">
        <f t="shared" si="3"/>
        <v>12</v>
      </c>
      <c r="I31" s="29" t="str">
        <f t="shared" si="4"/>
        <v>55</v>
      </c>
      <c r="J31" s="27"/>
      <c r="K31" s="23">
        <f>+IF(D31="","",100)</f>
        <v>100</v>
      </c>
      <c r="L31" s="29" t="str">
        <f>IF(K31="","0",IF(K31&lt;1000,LEFT(K31,1),LEFT(K31,2)))</f>
        <v>1</v>
      </c>
      <c r="M31" s="29" t="str">
        <f>IF(K31="",0,(RIGHT(K31,2)))</f>
        <v>00</v>
      </c>
      <c r="N31" s="29" t="str">
        <f>IF(J31="","0",IF(J31&lt;1000,LEFT(J31,1),LEFT(J31,2)))</f>
        <v>0</v>
      </c>
      <c r="O31" s="29">
        <f>IF(J31="",0,(RIGHT(J31,2)))</f>
        <v>0</v>
      </c>
      <c r="P31" s="5">
        <f>IF(OR(D31="",E31=""),"",TIME(H31,I31,0)-TIME(F31,G31,0)-TIME(L31,M31,0)-TIME(N31,O31,0))</f>
        <v>0.12013888888888888</v>
      </c>
      <c r="Q31" s="13">
        <f>+IF(OR(D31="",E31=""),"",IF(P31&lt;TIME($V$3,$V$4,0),P31,TIME($V$3,$V$4,0)))</f>
        <v>0.12013888888888888</v>
      </c>
      <c r="R31" s="35">
        <f>IF(P31="","",P31-Q31)</f>
        <v>0</v>
      </c>
      <c r="S31" s="36">
        <f>IF(P31="","",(R31*24))</f>
        <v>0</v>
      </c>
      <c r="T31" s="33">
        <f>IF(P31="","",FLOOR(R31,"0：15"))</f>
        <v>0</v>
      </c>
      <c r="U31" s="6">
        <f>IF(P31="","",T31*24)</f>
        <v>0</v>
      </c>
      <c r="V31" s="7"/>
    </row>
    <row r="32" spans="3:26" ht="16.149999999999999" customHeight="1" x14ac:dyDescent="0.4">
      <c r="C32" s="8">
        <f t="shared" si="0"/>
        <v>45591</v>
      </c>
      <c r="D32" s="25">
        <v>842</v>
      </c>
      <c r="E32" s="26">
        <v>1923</v>
      </c>
      <c r="F32" s="29" t="str">
        <f t="shared" si="1"/>
        <v>8</v>
      </c>
      <c r="G32" s="29" t="str">
        <f t="shared" si="2"/>
        <v>42</v>
      </c>
      <c r="H32" s="29" t="str">
        <f t="shared" si="3"/>
        <v>19</v>
      </c>
      <c r="I32" s="29" t="str">
        <f t="shared" si="4"/>
        <v>23</v>
      </c>
      <c r="J32" s="27"/>
      <c r="K32" s="23">
        <f>+IF(D32="","",100)</f>
        <v>100</v>
      </c>
      <c r="L32" s="29" t="str">
        <f>IF(K32="","0",IF(K32&lt;1000,LEFT(K32,1),LEFT(K32,2)))</f>
        <v>1</v>
      </c>
      <c r="M32" s="29" t="str">
        <f>IF(K32="",0,(RIGHT(K32,2)))</f>
        <v>00</v>
      </c>
      <c r="N32" s="29" t="str">
        <f>IF(J32="","0",IF(J32&lt;1000,LEFT(J32,1),LEFT(J32,2)))</f>
        <v>0</v>
      </c>
      <c r="O32" s="29">
        <f>IF(J32="",0,(RIGHT(J32,2)))</f>
        <v>0</v>
      </c>
      <c r="P32" s="5">
        <f>IF(OR(D32="",E32=""),"",TIME(H32,I32,0)-TIME(F32,G32,0)-TIME(L32,M32,0)-TIME(N32,O32,0))</f>
        <v>0.40347222222222223</v>
      </c>
      <c r="Q32" s="13">
        <f>+IF(OR(D32="",E32=""),"",IF(P32&lt;TIME($V$3,$V$4,0),P32,TIME($V$3,$V$4,0)))</f>
        <v>0.33333333333333331</v>
      </c>
      <c r="R32" s="35">
        <f>IF(P32="","",P32-Q32)</f>
        <v>7.0138888888888917E-2</v>
      </c>
      <c r="S32" s="36">
        <f>IF(P32="","",(R32*24))</f>
        <v>1.683333333333334</v>
      </c>
      <c r="T32" s="33">
        <f>IF(P32="","",FLOOR(R32,"0：15"))</f>
        <v>6.25E-2</v>
      </c>
      <c r="U32" s="6">
        <f>IF(P32="","",T32*24)</f>
        <v>1.5</v>
      </c>
      <c r="V32" s="7"/>
    </row>
    <row r="33" spans="3:26" ht="16.149999999999999" customHeight="1" x14ac:dyDescent="0.4">
      <c r="C33" s="8">
        <f t="shared" si="0"/>
        <v>45592</v>
      </c>
      <c r="D33" s="25">
        <v>1022</v>
      </c>
      <c r="E33" s="26">
        <v>2203</v>
      </c>
      <c r="F33" s="29" t="str">
        <f t="shared" si="1"/>
        <v>10</v>
      </c>
      <c r="G33" s="29" t="str">
        <f t="shared" si="2"/>
        <v>22</v>
      </c>
      <c r="H33" s="29" t="str">
        <f t="shared" si="3"/>
        <v>22</v>
      </c>
      <c r="I33" s="29" t="str">
        <f t="shared" si="4"/>
        <v>03</v>
      </c>
      <c r="J33" s="27"/>
      <c r="K33" s="23">
        <f>+IF(D33="","",100)</f>
        <v>100</v>
      </c>
      <c r="L33" s="29" t="str">
        <f>IF(K33="","0",IF(K33&lt;1000,LEFT(K33,1),LEFT(K33,2)))</f>
        <v>1</v>
      </c>
      <c r="M33" s="29" t="str">
        <f>IF(K33="",0,(RIGHT(K33,2)))</f>
        <v>00</v>
      </c>
      <c r="N33" s="29" t="str">
        <f>IF(J33="","0",IF(J33&lt;1000,LEFT(J33,1),LEFT(J33,2)))</f>
        <v>0</v>
      </c>
      <c r="O33" s="29">
        <f>IF(J33="",0,(RIGHT(J33,2)))</f>
        <v>0</v>
      </c>
      <c r="P33" s="5">
        <f>IF(OR(D33="",E33=""),"",TIME(H33,I33,0)-TIME(F33,G33,0)-TIME(L33,M33,0)-TIME(N33,O33,0))</f>
        <v>0.44513888888888881</v>
      </c>
      <c r="Q33" s="13">
        <f>+IF(OR(D33="",E33=""),"",IF(P33&lt;TIME($V$3,$V$4,0),P33,TIME($V$3,$V$4,0)))</f>
        <v>0.33333333333333331</v>
      </c>
      <c r="R33" s="35">
        <f>IF(P33="","",P33-Q33)</f>
        <v>0.11180555555555549</v>
      </c>
      <c r="S33" s="36">
        <f>IF(P33="","",(R33*24))</f>
        <v>2.6833333333333318</v>
      </c>
      <c r="T33" s="33">
        <f>IF(P33="","",FLOOR(R33,"0：15"))</f>
        <v>0.10416666666666666</v>
      </c>
      <c r="U33" s="6">
        <f>IF(P33="","",T33*24)</f>
        <v>2.5</v>
      </c>
      <c r="V33" s="7"/>
    </row>
    <row r="34" spans="3:26" ht="16.149999999999999" customHeight="1" x14ac:dyDescent="0.4">
      <c r="C34" s="8">
        <f t="shared" si="0"/>
        <v>45593</v>
      </c>
      <c r="D34" s="25">
        <v>756</v>
      </c>
      <c r="E34" s="26">
        <v>1900</v>
      </c>
      <c r="F34" s="29" t="str">
        <f t="shared" si="1"/>
        <v>7</v>
      </c>
      <c r="G34" s="29" t="str">
        <f t="shared" si="2"/>
        <v>56</v>
      </c>
      <c r="H34" s="29" t="str">
        <f t="shared" si="3"/>
        <v>19</v>
      </c>
      <c r="I34" s="29" t="str">
        <f t="shared" si="4"/>
        <v>00</v>
      </c>
      <c r="J34" s="27"/>
      <c r="K34" s="23">
        <f>+IF(D34="","",100)</f>
        <v>100</v>
      </c>
      <c r="L34" s="29" t="str">
        <f>IF(K34="","0",IF(K34&lt;1000,LEFT(K34,1),LEFT(K34,2)))</f>
        <v>1</v>
      </c>
      <c r="M34" s="29" t="str">
        <f>IF(K34="",0,(RIGHT(K34,2)))</f>
        <v>00</v>
      </c>
      <c r="N34" s="29" t="str">
        <f>IF(J34="","0",IF(J34&lt;1000,LEFT(J34,1),LEFT(J34,2)))</f>
        <v>0</v>
      </c>
      <c r="O34" s="29">
        <f>IF(J34="",0,(RIGHT(J34,2)))</f>
        <v>0</v>
      </c>
      <c r="P34" s="5">
        <f>IF(OR(D34="",E34=""),"",TIME(H34,I34,0)-TIME(F34,G34,0)-TIME(L34,M34,0)-TIME(N34,O34,0))</f>
        <v>0.4194444444444444</v>
      </c>
      <c r="Q34" s="13">
        <f>+IF(OR(D34="",E34=""),"",IF(P34&lt;TIME($V$3,$V$4,0),P34,TIME($V$3,$V$4,0)))</f>
        <v>0.33333333333333331</v>
      </c>
      <c r="R34" s="35">
        <f>IF(P34="","",P34-Q34)</f>
        <v>8.6111111111111083E-2</v>
      </c>
      <c r="S34" s="36">
        <f>IF(P34="","",(R34*24))</f>
        <v>2.066666666666666</v>
      </c>
      <c r="T34" s="33">
        <f>IF(P34="","",FLOOR(R34,"0：15"))</f>
        <v>8.3333333333333329E-2</v>
      </c>
      <c r="U34" s="6">
        <f>IF(P34="","",T34*24)</f>
        <v>2</v>
      </c>
      <c r="V34" s="7"/>
    </row>
    <row r="35" spans="3:26" ht="16.149999999999999" customHeight="1" x14ac:dyDescent="0.4">
      <c r="C35" s="8">
        <f t="shared" si="0"/>
        <v>45594</v>
      </c>
      <c r="D35" s="25"/>
      <c r="E35" s="26"/>
      <c r="F35" s="29" t="str">
        <f t="shared" si="1"/>
        <v/>
      </c>
      <c r="G35" s="29" t="str">
        <f t="shared" si="2"/>
        <v/>
      </c>
      <c r="H35" s="29" t="str">
        <f t="shared" si="3"/>
        <v/>
      </c>
      <c r="I35" s="29" t="str">
        <f t="shared" si="4"/>
        <v/>
      </c>
      <c r="J35" s="27"/>
      <c r="K35" s="23" t="str">
        <f>+IF(D35="","",100)</f>
        <v/>
      </c>
      <c r="L35" s="29" t="str">
        <f>IF(K35="","0",IF(K35&lt;1000,LEFT(K35,1),LEFT(K35,2)))</f>
        <v>0</v>
      </c>
      <c r="M35" s="29">
        <f>IF(K35="",0,(RIGHT(K35,2)))</f>
        <v>0</v>
      </c>
      <c r="N35" s="29" t="str">
        <f>IF(J35="","0",IF(J35&lt;1000,LEFT(J35,1),LEFT(J35,2)))</f>
        <v>0</v>
      </c>
      <c r="O35" s="29">
        <f>IF(J35="",0,(RIGHT(J35,2)))</f>
        <v>0</v>
      </c>
      <c r="P35" s="5" t="str">
        <f>IF(OR(D35="",E35=""),"",TIME(H35,I35,0)-TIME(F35,G35,0)-TIME(L35,M35,0)-TIME(N35,O35,0))</f>
        <v/>
      </c>
      <c r="Q35" s="13" t="str">
        <f>+IF(OR(D35="",E35=""),"",IF(P35&lt;TIME($V$3,$V$4,0),P35,TIME($V$3,$V$4,0)))</f>
        <v/>
      </c>
      <c r="R35" s="35" t="str">
        <f>IF(P35="","",P35-Q35)</f>
        <v/>
      </c>
      <c r="S35" s="36" t="str">
        <f>IF(P35="","",(R35*24))</f>
        <v/>
      </c>
      <c r="T35" s="33" t="str">
        <f>IF(P35="","",FLOOR(R35,"0：15"))</f>
        <v/>
      </c>
      <c r="U35" s="6" t="str">
        <f>IF(P35="","",T35*24)</f>
        <v/>
      </c>
      <c r="V35" s="7"/>
    </row>
    <row r="36" spans="3:26" ht="16.149999999999999" customHeight="1" x14ac:dyDescent="0.4">
      <c r="C36" s="8">
        <f t="shared" si="0"/>
        <v>45595</v>
      </c>
      <c r="D36" s="25"/>
      <c r="E36" s="26"/>
      <c r="F36" s="29" t="str">
        <f t="shared" si="1"/>
        <v/>
      </c>
      <c r="G36" s="29" t="str">
        <f t="shared" si="2"/>
        <v/>
      </c>
      <c r="H36" s="29" t="str">
        <f t="shared" si="3"/>
        <v/>
      </c>
      <c r="I36" s="29" t="str">
        <f t="shared" si="4"/>
        <v/>
      </c>
      <c r="J36" s="27"/>
      <c r="K36" s="23" t="str">
        <f>+IF(D36="","",100)</f>
        <v/>
      </c>
      <c r="L36" s="29" t="str">
        <f>IF(K36="","0",IF(K36&lt;1000,LEFT(K36,1),LEFT(K36,2)))</f>
        <v>0</v>
      </c>
      <c r="M36" s="29">
        <f>IF(K36="",0,(RIGHT(K36,2)))</f>
        <v>0</v>
      </c>
      <c r="N36" s="29" t="str">
        <f>IF(J36="","0",IF(J36&lt;1000,LEFT(J36,1),LEFT(J36,2)))</f>
        <v>0</v>
      </c>
      <c r="O36" s="29">
        <f>IF(J36="",0,(RIGHT(J36,2)))</f>
        <v>0</v>
      </c>
      <c r="P36" s="5" t="str">
        <f>IF(OR(D36="",E36=""),"",TIME(H36,I36,0)-TIME(F36,G36,0)-TIME(L36,M36,0)-TIME(N36,O36,0))</f>
        <v/>
      </c>
      <c r="Q36" s="13" t="str">
        <f>+IF(OR(D36="",E36=""),"",IF(P36&lt;TIME($V$3,$V$4,0),P36,TIME($V$3,$V$4,0)))</f>
        <v/>
      </c>
      <c r="R36" s="35" t="str">
        <f>IF(P36="","",P36-Q36)</f>
        <v/>
      </c>
      <c r="S36" s="36" t="str">
        <f>IF(P36="","",(R36*24))</f>
        <v/>
      </c>
      <c r="T36" s="33" t="str">
        <f>IF(P36="","",FLOOR(R36,"0：15"))</f>
        <v/>
      </c>
      <c r="U36" s="6" t="str">
        <f>IF(P36="","",T36*24)</f>
        <v/>
      </c>
      <c r="V36" s="7"/>
    </row>
    <row r="37" spans="3:26" ht="16.149999999999999" customHeight="1" x14ac:dyDescent="0.4">
      <c r="C37" s="8">
        <f t="shared" si="0"/>
        <v>45596</v>
      </c>
      <c r="D37" s="25"/>
      <c r="E37" s="26"/>
      <c r="F37" s="29" t="str">
        <f t="shared" si="1"/>
        <v/>
      </c>
      <c r="G37" s="29" t="str">
        <f t="shared" si="2"/>
        <v/>
      </c>
      <c r="H37" s="29" t="str">
        <f t="shared" si="3"/>
        <v/>
      </c>
      <c r="I37" s="29" t="str">
        <f t="shared" si="4"/>
        <v/>
      </c>
      <c r="J37" s="27"/>
      <c r="K37" s="23" t="str">
        <f>+IF(D37="","",100)</f>
        <v/>
      </c>
      <c r="L37" s="29" t="str">
        <f>IF(K37="","0",IF(K37&lt;1000,LEFT(K37,1),LEFT(K37,2)))</f>
        <v>0</v>
      </c>
      <c r="M37" s="29">
        <f>IF(K37="",0,(RIGHT(K37,2)))</f>
        <v>0</v>
      </c>
      <c r="N37" s="29" t="str">
        <f>IF(J37="","0",IF(J37&lt;1000,LEFT(J37,1),LEFT(J37,2)))</f>
        <v>0</v>
      </c>
      <c r="O37" s="29">
        <f>IF(J37="",0,(RIGHT(J37,2)))</f>
        <v>0</v>
      </c>
      <c r="P37" s="5" t="str">
        <f>IF(OR(D37="",E37=""),"",TIME(H37,I37,0)-TIME(F37,G37,0)-TIME(L37,M37,0)-TIME(N37,O37,0))</f>
        <v/>
      </c>
      <c r="Q37" s="13" t="str">
        <f>+IF(OR(D37="",E37=""),"",IF(P37&lt;TIME($V$3,$V$4,0),P37,TIME($V$3,$V$4,0)))</f>
        <v/>
      </c>
      <c r="R37" s="35" t="str">
        <f>IF(P37="","",P37-Q37)</f>
        <v/>
      </c>
      <c r="S37" s="36" t="str">
        <f>IF(P37="","",(R37*24))</f>
        <v/>
      </c>
      <c r="T37" s="33" t="str">
        <f>IF(P37="","",FLOOR(R37,"0：15"))</f>
        <v/>
      </c>
      <c r="U37" s="6" t="str">
        <f>IF(P37="","",T37*24)</f>
        <v/>
      </c>
      <c r="V37" s="7"/>
    </row>
    <row r="39" spans="3:26" ht="16.149999999999999" customHeight="1" x14ac:dyDescent="0.4">
      <c r="S39" s="34"/>
      <c r="T39" s="34"/>
      <c r="U39" s="32" t="s">
        <v>17</v>
      </c>
      <c r="V39" s="21">
        <f>COUNT(D7:D37)</f>
        <v>20</v>
      </c>
    </row>
    <row r="40" spans="3:26" ht="16.149999999999999" customHeight="1" x14ac:dyDescent="0.4">
      <c r="S40" s="34"/>
      <c r="T40" s="34"/>
      <c r="U40" s="32" t="s">
        <v>19</v>
      </c>
      <c r="V40" s="19">
        <f>SUM(P7:P37)</f>
        <v>7.0437499999999984</v>
      </c>
    </row>
    <row r="41" spans="3:26" ht="16.149999999999999" customHeight="1" x14ac:dyDescent="0.4">
      <c r="C41" s="28"/>
      <c r="D41" s="1" t="s">
        <v>18</v>
      </c>
      <c r="S41" s="34"/>
      <c r="T41" s="34"/>
      <c r="U41" s="32" t="s">
        <v>20</v>
      </c>
      <c r="V41" s="19">
        <f>SUM(Q7:Q37)</f>
        <v>6.2111111111111095</v>
      </c>
    </row>
    <row r="42" spans="3:26" ht="16.149999999999999" customHeight="1" x14ac:dyDescent="0.4">
      <c r="D42" s="1" t="s">
        <v>22</v>
      </c>
      <c r="J42" s="15"/>
      <c r="K42" s="15"/>
      <c r="L42" s="15"/>
      <c r="M42" s="15"/>
      <c r="N42" s="15"/>
      <c r="O42" s="15"/>
      <c r="P42" s="15"/>
      <c r="S42" s="34"/>
      <c r="T42" s="34"/>
      <c r="U42" s="30" t="s">
        <v>21</v>
      </c>
      <c r="V42" s="19">
        <f>SUM(T7:T37)</f>
        <v>0.78125</v>
      </c>
    </row>
    <row r="43" spans="3:26" ht="16.149999999999999" customHeight="1" x14ac:dyDescent="0.4">
      <c r="S43" s="34"/>
      <c r="T43" s="34"/>
      <c r="U43" s="31"/>
      <c r="V43" s="20">
        <f>SUM(U7:U37)</f>
        <v>18.75</v>
      </c>
      <c r="W43" s="16"/>
    </row>
    <row r="44" spans="3:26" ht="16.149999999999999" customHeight="1" x14ac:dyDescent="0.4">
      <c r="W44" s="16"/>
      <c r="Y44" s="22"/>
      <c r="Z44" s="22"/>
    </row>
    <row r="45" spans="3:26" ht="16.149999999999999" customHeight="1" x14ac:dyDescent="0.4">
      <c r="W45" s="17"/>
      <c r="Y45" s="22"/>
      <c r="Z45" s="22"/>
    </row>
    <row r="46" spans="3:26" ht="16.149999999999999" customHeight="1" x14ac:dyDescent="0.4">
      <c r="Y46" s="22"/>
      <c r="Z46" s="22"/>
    </row>
    <row r="47" spans="3:26" ht="16.149999999999999" customHeight="1" x14ac:dyDescent="0.4">
      <c r="Y47" s="22"/>
      <c r="Z47" s="22"/>
    </row>
    <row r="48" spans="3:26" ht="16.149999999999999" customHeight="1" x14ac:dyDescent="0.4">
      <c r="Y48" s="22"/>
      <c r="Z48" s="22"/>
    </row>
    <row r="49" spans="25:26" ht="16.149999999999999" customHeight="1" x14ac:dyDescent="0.4">
      <c r="Y49" s="22"/>
      <c r="Z49" s="22"/>
    </row>
    <row r="50" spans="25:26" ht="16.149999999999999" customHeight="1" x14ac:dyDescent="0.4">
      <c r="Y50" s="22"/>
      <c r="Z50" s="22"/>
    </row>
  </sheetData>
  <protectedRanges>
    <protectedRange algorithmName="SHA-512" hashValue="PK65FjwjL8xryu7DCK6HGAqYxrEMuLoMBD6jIP5PCcXIwl9BrFJLEgmbWAlUaUM9PBjsgKRL0vLoWUcu5A2Qog==" saltValue="WXCQzcciR3SvX+NUUm6qVw==" spinCount="100000" sqref="J7:J37" name="範囲3"/>
    <protectedRange algorithmName="SHA-512" hashValue="T5PqvlIJQqdpaf6WJE3MOydBx0wGj06N/sL8fFkP2ymx0IeLcv+B7GHkwsck3sj4zbF7MOvpI3671KAN1cwQpw==" saltValue="k6mw7kdjnXkjDMZ8P5LcgA==" spinCount="100000" sqref="D7:E37" name="範囲2"/>
    <protectedRange algorithmName="SHA-512" hashValue="CMxUzbLR7g9VlP7jfK9ICEAUpBRBv3wWROiwr8F/u0sb5MMo4WmnhlzDLA5dOKKjYFqQg5l8CzrT26u3fGX+GQ==" saltValue="mZFGG4J8gDBtXtxma7RwuQ==" spinCount="100000" sqref="C7" name="範囲1"/>
  </protectedRanges>
  <mergeCells count="1">
    <mergeCell ref="U42:U43"/>
  </mergeCells>
  <phoneticPr fontId="2"/>
  <dataValidations count="2">
    <dataValidation type="whole" imeMode="disabled" allowBlank="1" showInputMessage="1" showErrorMessage="1" sqref="V2 J7:J37" xr:uid="{8808E06B-CA36-4CCA-94AC-D32B90EB101D}">
      <formula1>0</formula1>
      <formula2>2400</formula2>
    </dataValidation>
    <dataValidation imeMode="disabled" allowBlank="1" showInputMessage="1" showErrorMessage="1" sqref="C7" xr:uid="{7BADEFD7-7F11-40E9-9239-E12FE075EF5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分単位Ver</vt:lpstr>
      <vt:lpstr>15分単位Ver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 Sim</dc:creator>
  <cp:lastModifiedBy>Z Sim</cp:lastModifiedBy>
  <dcterms:created xsi:type="dcterms:W3CDTF">2022-06-11T04:27:29Z</dcterms:created>
  <dcterms:modified xsi:type="dcterms:W3CDTF">2024-10-09T14:50:48Z</dcterms:modified>
</cp:coreProperties>
</file>